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srv2019\Cartelle Personali\ufficio.ragioneria\FLUSSI DI CASSA\2026\"/>
    </mc:Choice>
  </mc:AlternateContent>
  <xr:revisionPtr revIDLastSave="0" documentId="8_{651F79B9-9A45-4A08-9633-E94564D26B4D}" xr6:coauthVersionLast="47" xr6:coauthVersionMax="47" xr10:uidLastSave="{00000000-0000-0000-0000-000000000000}"/>
  <bookViews>
    <workbookView xWindow="345" yWindow="1785" windowWidth="21600" windowHeight="11295"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15" i="6" l="1"/>
  <c r="M213" i="6"/>
  <c r="K213" i="6"/>
  <c r="I213" i="6"/>
  <c r="G213" i="6"/>
  <c r="N208" i="6"/>
  <c r="L208" i="6"/>
  <c r="J208" i="6"/>
  <c r="H208" i="6"/>
  <c r="N202" i="6"/>
  <c r="N213" i="6" s="1"/>
  <c r="N215" i="6" s="1"/>
  <c r="L202" i="6"/>
  <c r="L213" i="6" s="1"/>
  <c r="L215" i="6" s="1"/>
  <c r="J202" i="6"/>
  <c r="J213" i="6" s="1"/>
  <c r="J215" i="6" s="1"/>
  <c r="H202" i="6"/>
  <c r="H213" i="6" s="1"/>
  <c r="H215" i="6" s="1"/>
  <c r="N201" i="6"/>
  <c r="M201" i="6"/>
  <c r="M215" i="6" s="1"/>
  <c r="L201" i="6"/>
  <c r="K201" i="6"/>
  <c r="J201" i="6"/>
  <c r="I201" i="6"/>
  <c r="I215" i="6" s="1"/>
  <c r="H201" i="6"/>
  <c r="G201" i="6"/>
  <c r="G215" i="6" s="1"/>
  <c r="N199" i="6"/>
  <c r="M199" i="6"/>
  <c r="L199" i="6"/>
  <c r="K199" i="6"/>
  <c r="J199" i="6"/>
  <c r="I199" i="6"/>
  <c r="H199" i="6"/>
  <c r="G199" i="6"/>
  <c r="N193" i="6"/>
  <c r="M193" i="6"/>
  <c r="L193" i="6"/>
  <c r="K193" i="6"/>
  <c r="J193" i="6"/>
  <c r="I193" i="6"/>
  <c r="H193" i="6"/>
  <c r="G193" i="6"/>
  <c r="N188" i="6"/>
  <c r="M188" i="6"/>
  <c r="L188" i="6"/>
  <c r="K188" i="6"/>
  <c r="J188" i="6"/>
  <c r="I188" i="6"/>
  <c r="H188" i="6"/>
  <c r="G188" i="6"/>
  <c r="M182" i="6"/>
  <c r="K182" i="6"/>
  <c r="I182" i="6"/>
  <c r="G182" i="6"/>
  <c r="N176" i="6"/>
  <c r="N182" i="6" s="1"/>
  <c r="L176" i="6"/>
  <c r="L182" i="6" s="1"/>
  <c r="J176" i="6"/>
  <c r="J182" i="6" s="1"/>
  <c r="H176" i="6"/>
  <c r="H182" i="6" s="1"/>
  <c r="N149" i="6"/>
  <c r="L149" i="6"/>
  <c r="J149" i="6"/>
  <c r="H149" i="6"/>
  <c r="N107" i="6"/>
  <c r="L107" i="6"/>
  <c r="J107" i="6"/>
  <c r="H107" i="6"/>
  <c r="N101" i="6"/>
  <c r="L101" i="6"/>
  <c r="J101" i="6"/>
  <c r="H101" i="6"/>
  <c r="N92" i="6"/>
  <c r="L92" i="6"/>
  <c r="J92" i="6"/>
  <c r="H92" i="6"/>
  <c r="N87" i="6"/>
  <c r="N219" i="6" s="1"/>
  <c r="L87" i="6"/>
  <c r="L219" i="6" s="1"/>
  <c r="J87" i="6"/>
  <c r="J219" i="6" s="1"/>
  <c r="H87" i="6"/>
  <c r="H219" i="6" s="1"/>
  <c r="M82" i="6"/>
  <c r="K82" i="6"/>
  <c r="I82" i="6"/>
  <c r="G82" i="6"/>
  <c r="N78" i="6"/>
  <c r="N82" i="6" s="1"/>
  <c r="L78" i="6"/>
  <c r="L82" i="6" s="1"/>
  <c r="J78" i="6"/>
  <c r="J82" i="6" s="1"/>
  <c r="H78" i="6"/>
  <c r="H82" i="6" s="1"/>
  <c r="N72" i="6"/>
  <c r="L72" i="6"/>
  <c r="J72" i="6"/>
  <c r="H72" i="6"/>
  <c r="N71" i="6"/>
  <c r="M71" i="6"/>
  <c r="M84" i="6" s="1"/>
  <c r="M86" i="6" s="1"/>
  <c r="M218" i="6" s="1"/>
  <c r="L71" i="6"/>
  <c r="K71" i="6"/>
  <c r="K84" i="6" s="1"/>
  <c r="K86" i="6" s="1"/>
  <c r="K218" i="6" s="1"/>
  <c r="J71" i="6"/>
  <c r="I71" i="6"/>
  <c r="I84" i="6" s="1"/>
  <c r="I86" i="6" s="1"/>
  <c r="I218" i="6" s="1"/>
  <c r="H71" i="6"/>
  <c r="G71" i="6"/>
  <c r="G84" i="6" s="1"/>
  <c r="G86" i="6" s="1"/>
  <c r="G218" i="6" s="1"/>
  <c r="N66" i="6"/>
  <c r="M66" i="6"/>
  <c r="L66" i="6"/>
  <c r="K66" i="6"/>
  <c r="J66" i="6"/>
  <c r="I66" i="6"/>
  <c r="H66" i="6"/>
  <c r="G66" i="6"/>
  <c r="N61" i="6"/>
  <c r="M61" i="6"/>
  <c r="L61" i="6"/>
  <c r="K61" i="6"/>
  <c r="J61" i="6"/>
  <c r="I61" i="6"/>
  <c r="H61" i="6"/>
  <c r="G61" i="6"/>
  <c r="N55" i="6"/>
  <c r="M55" i="6"/>
  <c r="L55" i="6"/>
  <c r="K55" i="6"/>
  <c r="J55" i="6"/>
  <c r="I55" i="6"/>
  <c r="H55" i="6"/>
  <c r="G55" i="6"/>
  <c r="N48" i="6"/>
  <c r="L48" i="6"/>
  <c r="J48" i="6"/>
  <c r="H48" i="6"/>
  <c r="N40" i="6"/>
  <c r="L40" i="6"/>
  <c r="J40" i="6"/>
  <c r="H40" i="6"/>
  <c r="N31" i="6"/>
  <c r="L31" i="6"/>
  <c r="J31" i="6"/>
  <c r="H31" i="6"/>
  <c r="M30" i="6"/>
  <c r="K30" i="6"/>
  <c r="I30" i="6"/>
  <c r="G30" i="6"/>
  <c r="N24" i="6"/>
  <c r="N30" i="6" s="1"/>
  <c r="L24" i="6"/>
  <c r="L30" i="6" s="1"/>
  <c r="J24" i="6"/>
  <c r="J30" i="6" s="1"/>
  <c r="H24" i="6"/>
  <c r="H30" i="6" s="1"/>
  <c r="M23" i="6"/>
  <c r="K23" i="6"/>
  <c r="I23" i="6"/>
  <c r="G23" i="6"/>
  <c r="N17" i="6"/>
  <c r="N23" i="6" s="1"/>
  <c r="L17" i="6"/>
  <c r="L23" i="6" s="1"/>
  <c r="J17" i="6"/>
  <c r="J23" i="6" s="1"/>
  <c r="H17" i="6"/>
  <c r="H23" i="6" s="1"/>
  <c r="J105" i="4"/>
  <c r="H105" i="4"/>
  <c r="F105" i="4"/>
  <c r="D105" i="4"/>
  <c r="J99" i="4"/>
  <c r="J101" i="4" s="1"/>
  <c r="I99" i="4"/>
  <c r="I101" i="4" s="1"/>
  <c r="H99" i="4"/>
  <c r="H101" i="4" s="1"/>
  <c r="G99" i="4"/>
  <c r="G101" i="4" s="1"/>
  <c r="F99" i="4"/>
  <c r="F101" i="4" s="1"/>
  <c r="E99" i="4"/>
  <c r="E101" i="4" s="1"/>
  <c r="D99" i="4"/>
  <c r="D101" i="4" s="1"/>
  <c r="C99" i="4"/>
  <c r="C101" i="4" s="1"/>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J63" i="4"/>
  <c r="H63" i="4"/>
  <c r="F63" i="4"/>
  <c r="D63" i="4"/>
  <c r="J58" i="4"/>
  <c r="I58" i="4"/>
  <c r="H58" i="4"/>
  <c r="G58" i="4"/>
  <c r="F58" i="4"/>
  <c r="E58" i="4"/>
  <c r="D58" i="4"/>
  <c r="C58" i="4"/>
  <c r="J55" i="4"/>
  <c r="I55" i="4"/>
  <c r="H55" i="4"/>
  <c r="G55" i="4"/>
  <c r="F55" i="4"/>
  <c r="E55" i="4"/>
  <c r="D55" i="4"/>
  <c r="C55" i="4"/>
  <c r="J50" i="4"/>
  <c r="J60" i="4" s="1"/>
  <c r="J62" i="4" s="1"/>
  <c r="J104" i="4" s="1"/>
  <c r="J106" i="4" s="1"/>
  <c r="I50" i="4"/>
  <c r="I60" i="4" s="1"/>
  <c r="I62" i="4" s="1"/>
  <c r="I104" i="4" s="1"/>
  <c r="H50" i="4"/>
  <c r="H60" i="4" s="1"/>
  <c r="H62" i="4" s="1"/>
  <c r="H104" i="4" s="1"/>
  <c r="H106" i="4" s="1"/>
  <c r="G50" i="4"/>
  <c r="F50" i="4"/>
  <c r="E50" i="4"/>
  <c r="E60" i="4" s="1"/>
  <c r="E62" i="4" s="1"/>
  <c r="E104" i="4" s="1"/>
  <c r="D50" i="4"/>
  <c r="D60" i="4" s="1"/>
  <c r="D62" i="4" s="1"/>
  <c r="D104" i="4" s="1"/>
  <c r="D106" i="4" s="1"/>
  <c r="C50" i="4"/>
  <c r="J45" i="4"/>
  <c r="I45" i="4"/>
  <c r="H45" i="4"/>
  <c r="G45" i="4"/>
  <c r="F45" i="4"/>
  <c r="E45" i="4"/>
  <c r="D45" i="4"/>
  <c r="C45" i="4"/>
  <c r="J39" i="4"/>
  <c r="I39" i="4"/>
  <c r="H39" i="4"/>
  <c r="G39" i="4"/>
  <c r="F39" i="4"/>
  <c r="E39" i="4"/>
  <c r="D39" i="4"/>
  <c r="C39" i="4"/>
  <c r="J33" i="4"/>
  <c r="I33" i="4"/>
  <c r="H33" i="4"/>
  <c r="G33" i="4"/>
  <c r="G60" i="4" s="1"/>
  <c r="G62" i="4" s="1"/>
  <c r="G104" i="4" s="1"/>
  <c r="F33" i="4"/>
  <c r="E33" i="4"/>
  <c r="D33" i="4"/>
  <c r="C33" i="4"/>
  <c r="J18" i="4"/>
  <c r="I18" i="4"/>
  <c r="H18" i="4"/>
  <c r="G18" i="4"/>
  <c r="F18" i="4"/>
  <c r="E18" i="4"/>
  <c r="D18" i="4"/>
  <c r="C18" i="4"/>
  <c r="J17" i="4"/>
  <c r="J29" i="4" s="1"/>
  <c r="I17" i="4"/>
  <c r="I29" i="4" s="1"/>
  <c r="H17" i="4"/>
  <c r="H29" i="4" s="1"/>
  <c r="G17" i="4"/>
  <c r="G29" i="4" s="1"/>
  <c r="F17" i="4"/>
  <c r="F29" i="4" s="1"/>
  <c r="F60" i="4" s="1"/>
  <c r="F62" i="4" s="1"/>
  <c r="F104" i="4" s="1"/>
  <c r="F106" i="4" s="1"/>
  <c r="E17" i="4"/>
  <c r="E29" i="4" s="1"/>
  <c r="D17" i="4"/>
  <c r="D29" i="4" s="1"/>
  <c r="C17" i="4"/>
  <c r="C29" i="4" s="1"/>
  <c r="N84" i="6" l="1"/>
  <c r="N86" i="6" s="1"/>
  <c r="N218" i="6" s="1"/>
  <c r="N220" i="6" s="1"/>
  <c r="H84" i="6"/>
  <c r="H86" i="6" s="1"/>
  <c r="H218" i="6" s="1"/>
  <c r="H220" i="6" s="1"/>
  <c r="J84" i="6"/>
  <c r="J86" i="6" s="1"/>
  <c r="J218" i="6" s="1"/>
  <c r="J220" i="6" s="1"/>
  <c r="L84" i="6"/>
  <c r="L86" i="6" s="1"/>
  <c r="L218" i="6" s="1"/>
  <c r="L220" i="6" s="1"/>
  <c r="C60" i="4"/>
  <c r="C62" i="4" s="1"/>
  <c r="C104" i="4" s="1"/>
</calcChain>
</file>

<file path=xl/sharedStrings.xml><?xml version="1.0" encoding="utf-8"?>
<sst xmlns="http://schemas.openxmlformats.org/spreadsheetml/2006/main" count="891" uniqueCount="455">
  <si>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</si>
  <si>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</si>
  <si>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</si>
  <si>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</si>
  <si>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</si>
  <si>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</si>
  <si>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</si>
  <si>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</si>
  <si>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</si>
  <si>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</si>
  <si>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</si>
  <si>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</si>
  <si>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</si>
  <si>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</si>
  <si>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</si>
  <si>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</si>
  <si>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</si>
  <si>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</si>
  <si>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</si>
  <si>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</si>
  <si>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</si>
  <si>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</si>
  <si>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</si>
  <si>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</si>
  <si>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</si>
  <si>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</si>
  <si>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</si>
  <si>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</si>
  <si>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</si>
  <si>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</si>
  <si>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</si>
  <si>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</si>
  <si>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</si>
  <si>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</si>
  <si>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</si>
  <si>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</si>
  <si>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</si>
  <si>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</si>
  <si>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</si>
  <si>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</si>
  <si>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</si>
  <si>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</si>
  <si>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</si>
  <si>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</si>
  <si>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</si>
  <si>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</si>
  <si>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</si>
  <si>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</si>
  <si>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</si>
  <si>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</si>
  <si>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</si>
  <si>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</si>
  <si>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</si>
  <si>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</si>
  <si>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</si>
  <si>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</si>
  <si>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</si>
  <si>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</si>
  <si>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</si>
  <si>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</si>
  <si>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</si>
  <si>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</si>
  <si>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</si>
  <si>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</si>
  <si>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</si>
  <si>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</si>
  <si>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</si>
  <si>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</si>
  <si>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</si>
  <si>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</si>
  <si>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</si>
  <si>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</si>
  <si>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</si>
  <si>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</si>
  <si>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</si>
  <si>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</si>
  <si>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</si>
  <si>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</si>
  <si>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</si>
  <si>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</si>
  <si>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</si>
  <si>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</si>
  <si>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</si>
  <si>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</si>
  <si>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</si>
  <si>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</si>
  <si>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</si>
  <si>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</si>
  <si>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</si>
  <si>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</si>
  <si>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</si>
  <si>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</si>
  <si>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</si>
  <si>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</si>
  <si>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</si>
  <si>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</si>
  <si>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</si>
  <si>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</si>
  <si>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</si>
  <si>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</si>
  <si>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</si>
  <si>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</si>
  <si>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</si>
  <si>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</si>
  <si>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</si>
  <si>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</si>
  <si>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</si>
  <si>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</si>
  <si>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</si>
  <si>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</si>
  <si>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</si>
  <si>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</si>
  <si>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</si>
  <si>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</si>
  <si>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</si>
  <si>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</si>
  <si>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</si>
  <si>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</si>
  <si>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</si>
  <si>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</si>
  <si>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</si>
  <si>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</si>
  <si>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</si>
  <si>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</si>
  <si>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</si>
  <si>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</si>
  <si>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</si>
  <si>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</si>
  <si>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</si>
  <si>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</si>
  <si>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</si>
  <si>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</si>
  <si>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</si>
  <si>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</si>
  <si>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</si>
  <si>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</si>
  <si>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</si>
  <si>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</si>
  <si>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</si>
  <si>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</si>
  <si>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</si>
  <si>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</si>
  <si>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</si>
  <si>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</si>
  <si>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</si>
  <si>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</si>
  <si>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</si>
  <si>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</si>
  <si>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</si>
  <si>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</si>
  <si>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</si>
  <si>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</si>
  <si>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</si>
  <si>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</si>
  <si>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</si>
  <si>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</si>
  <si>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</si>
  <si>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</si>
  <si>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</si>
  <si>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</si>
  <si>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</si>
  <si>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</si>
  <si>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</si>
  <si>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</si>
  <si>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</si>
  <si>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</si>
  <si>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</si>
  <si>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</si>
  <si>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</si>
  <si>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</si>
  <si>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</si>
  <si>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</si>
  <si>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</si>
  <si>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</si>
  <si>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</si>
  <si>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</si>
  <si>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</si>
  <si>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</si>
  <si>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</si>
  <si>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</si>
  <si>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</si>
  <si>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Addizionale comunale IRPEF</t>
  </si>
  <si>
    <t>E.1.01.01.51.000</t>
  </si>
  <si>
    <t>Tassa smaltimento rifiuti solidi urbani</t>
  </si>
  <si>
    <t/>
  </si>
  <si>
    <t>Altro...</t>
  </si>
  <si>
    <t>1.0101 - 1009/9/1 - ADDIZIONALE COMUNALE ALL'IRPEF</t>
  </si>
  <si>
    <t>E.1.01.01.16.000 - Addizionale comunale IRPEF</t>
  </si>
  <si>
    <t>E.1.01.01.16.001 - Addizionale comunale IRPEF riscossa a seguito dell'attività ordinaria di gestione</t>
  </si>
  <si>
    <t>Dodicesimi</t>
  </si>
  <si>
    <t>1.0101 - 1015/1015/99 - NUOVA IMU MANOVRA 2020</t>
  </si>
  <si>
    <t>E.1.01.01.06.000 - Imposta municipale propria</t>
  </si>
  <si>
    <t>E.1.01.01.06.001 - Imposta municipale propria riscossa a seguito dell'attività ordinaria di gestione</t>
  </si>
  <si>
    <t>1.0101 - 1073/1073/1 - IUC - TARI</t>
  </si>
  <si>
    <t>E.1.01.01.51.000 - Tassa smaltimento rifiuti solidi urbani</t>
  </si>
  <si>
    <t>E.1.01.01.51.001 - Tassa smaltimento rifiuti solidi urbani riscossa a seguito dell'attività ordinaria di gestione</t>
  </si>
  <si>
    <t>1.0301 - 1076/1076/1 - FONDO DI SOLIDARIETA' COMUNALE</t>
  </si>
  <si>
    <t>E.1.03.01.01.000 - Fondi perequativi dallo Stato</t>
  </si>
  <si>
    <t>E.1.03.01.01.001 - Fondi perequativi dallo Stato</t>
  </si>
  <si>
    <t>2.0101 - 2003/39/3 - TRASFERIMENTO MINISTERIALE F.S.C. COMMA 449D SEXIES ASILI NIDO</t>
  </si>
  <si>
    <t>E.2.01.01.01.000 - Trasferimenti correnti da Amministrazioni Centrali</t>
  </si>
  <si>
    <t>E.2.01.01.01.001 - Trasferimenti correnti da Ministeri</t>
  </si>
  <si>
    <t>2.0101 - 2003/42/99 - TRASFERIMENTO AUMENTO INDENNITA' SINDACO</t>
  </si>
  <si>
    <t>2.0101 - 2107/2107/1 - ALTRI TRASFERIMENTI COMPENSATIVI</t>
  </si>
  <si>
    <t>2.0101 - 2152/305/1 - TRASFERIMENTO QUOTA 5 PER MILLE</t>
  </si>
  <si>
    <t>2.0101 - 3125/104/2 - RIMBORSO SPESE ELETTORALI A CARICO DI ALTRE AMMINISTRAZIONI</t>
  </si>
  <si>
    <t>3.0100 - 3001/70/1 - DIRITTI DI SEGRETERIA CERTICAZIONI E CARTE D'IDENTITA'</t>
  </si>
  <si>
    <t>E.3.01.02.01.000 - Entrate dalla vendita di servizi</t>
  </si>
  <si>
    <t>E.3.01.02.01.033 - Proventi da rilascio documenti e diritti di cancelleria</t>
  </si>
  <si>
    <t>3.0100 - 3001/71/1 - DIRITTI DI ROGITO SU ATTI COMUNALI</t>
  </si>
  <si>
    <t>E.3.01.02.01.032 - Proventi da diritti di segreteria e rogito</t>
  </si>
  <si>
    <t>3.0100 - 3001/72/1 - DIRITTI PER CIE DA PRIVATI</t>
  </si>
  <si>
    <t>3.0100 - 3001/72/2 - DIRITTI PER CIE DA PARTE DELLO STATO</t>
  </si>
  <si>
    <t>3.0100 - 3001/78/1 - DIRITTI DI SEGRETERIA COMUNALE (esclusiva spettanza del Comune)</t>
  </si>
  <si>
    <t>3.0100 - 3005/81/1 - PROVENTI PER CONCESSIONI CIMITERIALI LOCULI - OSSARI</t>
  </si>
  <si>
    <t>E.3.01.03.01.000 - Canoni e concessioni e diritti reali di godimento</t>
  </si>
  <si>
    <t>E.3.01.03.01.003 - Proventi da concessioni su beni</t>
  </si>
  <si>
    <t>3.0100 - 3009/190/1 - FITTI REALI FABBRICATI</t>
  </si>
  <si>
    <t>E.3.01.03.01.001 - Diritti reali di godimento</t>
  </si>
  <si>
    <t>3.0100 - 3009/199/1 - CANONE PATRIMONIALE DI CONCESSIONE, AUTORIZZAZIONE O ESPOSIZIONE PUBBLICITARIA</t>
  </si>
  <si>
    <t>E.3.01.03.01.002 - Canone occupazione spazi e aree pubbliche</t>
  </si>
  <si>
    <t>3.0200 - 3008/17/1 - SANZIONI CODICE DELLA STRADA - Famiglie</t>
  </si>
  <si>
    <t>E.3.02.02.01.000 - Proventi da multe, ammende, sanzioni e oblazioni a carico delle famiglie</t>
  </si>
  <si>
    <t xml:space="preserve"> - </t>
  </si>
  <si>
    <t>3.0200 - 3008/17/2 - SANZIONI CODICE DELLA STRADA - Imprese</t>
  </si>
  <si>
    <t>E.3.02.03.01.000 - Proventi da multe, ammende, sanzioni e oblazioni a carico delle imprese</t>
  </si>
  <si>
    <t>3.0200 - 3008/17/3 - SANZIONI CODICE DELLA STRADA - A CARICO DELLE ISTITUZIONI SOCIALI PRIVATE</t>
  </si>
  <si>
    <t>E.3.02.04.01.000 - Proventi da multe, ammende, sanzioni e oblazioni a carico delle Istituzioni Sociali Private</t>
  </si>
  <si>
    <t>3.0200 - 3008/20/1 - VIOLAZIONI AMMINISTRATIVE CONTROLLO TERRITORIO (GEV)</t>
  </si>
  <si>
    <t>E.3.02.02.99.000 - Altre entrate derivanti dall'attività di controllo e repressione di irregolarità e illeciti delle famiglie n.a.c.</t>
  </si>
  <si>
    <t>E.3.02.02.99.001 - Altre entrate derivanti dall'attività di controllo e repressione di irregolarità e illeciti delle famiglie n.a.c.</t>
  </si>
  <si>
    <t>3.0300 - 3010/19/1 - INTERESSI ATTIVI SU GIACENZE DI CASSA</t>
  </si>
  <si>
    <t>E.3.03.03.04.000 - Interessi attivi da depositi bancari o postali</t>
  </si>
  <si>
    <t>E.3.03.03.04.001 - Interessi attivi da depositi bancari o postali</t>
  </si>
  <si>
    <t>3.0500 - 1073/1073/2 - RISCOSSIONE COMPONENTI PEREQUATIVE UR1 UR2 UR3</t>
  </si>
  <si>
    <t>E.3.05.99.99.000 - Altre entrate correnti n.a.c.</t>
  </si>
  <si>
    <t>E.3.05.99.99.999 - Altre entrate correnti n.a.c.</t>
  </si>
  <si>
    <t>3.0500 - 1073/1074/1 - VERSAMENTO COMPONENETE PEREQUATIVA UR1</t>
  </si>
  <si>
    <t>3.0500 - 1073/1074/2 - VERSAMENTO COMPONENETE PEREQUATIVA UR2</t>
  </si>
  <si>
    <t>3.0500 - 1073/1074/3 - VERSAMENTO COMPONENETE PEREQUATIVA UR3</t>
  </si>
  <si>
    <t>3.0500 - 3125/104/1 - CONCORSI E RIMBORSI DIVERSI (SAD - RIMB. ASSIC. -UTILIZZO PALESTRA)</t>
  </si>
  <si>
    <t>E.3.05.02.03.000 - Entrate da rimborsi, recuperi e restituzioni di somme non dovute o incassate in eccesso</t>
  </si>
  <si>
    <t>E.3.05.02.03.005 - Entrate da rimborsi, recuperi e restituzioni di somme non dovute o incassate in eccesso da Imprese</t>
  </si>
  <si>
    <t>3.0500 - 3125/109/1 - RIMB.SPESE ANTICIPATE PER PRO LOCO</t>
  </si>
  <si>
    <t>9.0100 - 6001/6001/1 - RITENUTE PREV.LI E ASSISTENZ. A CARICO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</si>
  <si>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</si>
  <si>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</si>
  <si>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</si>
  <si>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A CARICO DEL PERSONALE E DI TERZI</t>
  </si>
  <si>
    <t>E.9.01.02.01.000 - Ritenute erariali su redditi da lavoro dipendente per conto terzi</t>
  </si>
  <si>
    <t>E.9.01.02.01.001 - Ritenute erariali su redditi da lavoro dipendente per conto terzi</t>
  </si>
  <si>
    <t>9.0100 - 6002/6002/99 - RITENUTE ERARIALI A CARICO PROFESSIONISTI E LAVORATORI AUTONOMI</t>
  </si>
  <si>
    <t>E.9.01.03.01.000 - Ritenute erariali su redditi da lavoro autonomo per conto terzi</t>
  </si>
  <si>
    <t>E.9.01.03.01.001 - Ritenute erariali su redditi da lavoro autonomo per conto terzi</t>
  </si>
  <si>
    <t>9.0100 - 6003/6003/1 - ALTRE RITENUTE AL PERSONALE PER CONTO DI TERZI</t>
  </si>
  <si>
    <t>E.9.01.02.99.000 - Altre ritenute al personale dipendente per conto di terzi</t>
  </si>
  <si>
    <t>E.9.01.02.99.999 - Altre ritenute al personale dipendente per conto di terzi</t>
  </si>
  <si>
    <t>9.0100 - 6005/6005/4 - SPLITPAYMENT</t>
  </si>
  <si>
    <t>E.9.01.01.02.000 - Ritenute per scissione contabile IVA (split payment)</t>
  </si>
  <si>
    <t>E.9.01.01.02.001 - Ritenute per scissione contabile IVA (split payment)</t>
  </si>
  <si>
    <t>9.0200 - 6004/6004/1 - DEPOSITI CAUZIONALI</t>
  </si>
  <si>
    <t>E.9.02.04.01.000 - Costituzione di depositi cauzionali o contrattuali di terzi</t>
  </si>
  <si>
    <t>E.9.02.04.01.001 - Costituzione di depositi cauzionali o contrattuali di terzi</t>
  </si>
  <si>
    <t>9.0200 - 6005/6005/1 - RIMBORSO SPESE PER SERVIZI PER CONTO TERZI</t>
  </si>
  <si>
    <t>E.9.02.99.99.000 - Altre entrate per conto terzi</t>
  </si>
  <si>
    <t>E.9.02.99.99.999 - Altre entrate per conto terzi</t>
  </si>
  <si>
    <t>9.0200 - 6007/6007/1 - DEPOSITI PER SPESE CONTRATTUALI E D'ASTA</t>
  </si>
  <si>
    <t>01.02.1 - 30/10/2 - SPETTANZE PER SEGRETARIO COMUNALE</t>
  </si>
  <si>
    <t>U.1.01.01.02.000 - Altre spese per il personale</t>
  </si>
  <si>
    <t>U.1.01.01.02.999 - Altre spese per il personale n.a.c.</t>
  </si>
  <si>
    <t>01.02.1 - 120/10/1 - SPESE PERS.SERVIZI GENERALI (ONERI RIFLESSI)</t>
  </si>
  <si>
    <t>U.1.01.02.01.000 - Contributi sociali effettivi a carico dell'ente</t>
  </si>
  <si>
    <t>U.1.01.02.01.001 - Contributi obbligatori per il personale</t>
  </si>
  <si>
    <t>01.02.1 - 120/10/5 - Voci stipendiali corrisposte al personale a tempo determinato</t>
  </si>
  <si>
    <t>U.1.01.01.01.000 - Retribuzioni in denaro</t>
  </si>
  <si>
    <t>U.1.01.01.01.006 - Voci stipendiali corrisposte al personale a tempo determinato</t>
  </si>
  <si>
    <t>01.02.1 - 120/10/6 - Voci stipendiali corrisposte al personale a tempo indeterminato</t>
  </si>
  <si>
    <t>U.1.01.01.01.002 - Voci stipendiali corrisposte al personale a tempo indeterminato</t>
  </si>
  <si>
    <t>01.02.1 - 120/10/8 - Indennità ed altri compensi, esclusi i rimborsi spesa per missione, corrisposti al personale a tempo indeterminato</t>
  </si>
  <si>
    <t>U.1.01.01.01.004 - Indennità ed altri compensi, esclusi i rimborsi spesa per missione, corrisposti al personale a tempo indeterminato</t>
  </si>
  <si>
    <t>01.02.1 - 120/24/99 - COMP.PERS.MIGLIOR.EFF.SERV.</t>
  </si>
  <si>
    <t>01.07.1 - 120/10/9 - SPESE PERS.ELETTORALE</t>
  </si>
  <si>
    <t>U.1.01.01.01.003 - Straordinario per il personale a tempo indeterminato</t>
  </si>
  <si>
    <t>01.07.1 - 120/10/11 - SPESE ONERI RIFLESSI PER ELEZIONI</t>
  </si>
  <si>
    <t>01.02.1 - 180/10/2 - IRAP PERSONALE SERVIZI GENERALI</t>
  </si>
  <si>
    <t>U.1.02.01.01.000 - Imposta regionale sulle attività produttive (IRAP)</t>
  </si>
  <si>
    <t>U.1.02.01.01.001 - Imposta regionale sulle attività produttive (IRAP)</t>
  </si>
  <si>
    <t>01.02.1 - 180/10/3 - IRAP AMMINISTRATORI</t>
  </si>
  <si>
    <t>01.03.1 - 290/48/98 - IVA A DEBITO - ERARIO A CARICO ENTE</t>
  </si>
  <si>
    <t>U.1.02.01.99.000 - Imposte, tasse e proventi assimilati a carico dell'ente n.a.c.</t>
  </si>
  <si>
    <t>U.1.02.01.99.999 - Imposte, tasse e proventi assimilati a carico dell'ente n.a.c.</t>
  </si>
  <si>
    <t>01.03.1 - 290/48/99 - IMPOSTE E TASSE A CARICO BIL.COM.LE               TASSE AUTOMOBILISTICHE E VARIE</t>
  </si>
  <si>
    <t>U.1.02.01.09.000 - Tassa di circolazione dei veicoli a motore (tassa automobilistica)</t>
  </si>
  <si>
    <t>U.1.02.01.09.001 - Tassa di circolazione dei veicoli a motore (tassa automobilistica)</t>
  </si>
  <si>
    <t>01.07.1 - 120/10/12 - IRAP PER ELEZIONI</t>
  </si>
  <si>
    <t>01.01.1 - 30/1/99 - INDENNITA' CARICA SINDACO E ASSESS. GETTONI DI  PRESENZA</t>
  </si>
  <si>
    <t>U.1.03.02.01.000 - Organi e incarichi istituzionali dell'amministrazione</t>
  </si>
  <si>
    <t>U.1.03.02.01.001 - Organi istituzionali dell'amministrazione - Indennità</t>
  </si>
  <si>
    <t>01.01.1 - 30/4/99 - SPESE PER LA REVISIONE ECONOMICO-FINANZIARIA DEI CONTI E DIV.</t>
  </si>
  <si>
    <t>U.1.03.02.10.000 - Consulenze</t>
  </si>
  <si>
    <t>U.1.03.02.10.001 - Incarichi libero professionali di studi, ricerca e consulenza</t>
  </si>
  <si>
    <t>01.01.1 - 30/5/99 - TRATTAMENTO DI MISSIONE E RIMBORSO SPESE VIAGGIO</t>
  </si>
  <si>
    <t>U.1.03.02.01.002 - Organi istituzionali dell'amministrazione - Rimborsi</t>
  </si>
  <si>
    <t>01.02.1 - 130/11/1 - SPESE X ACQ.MATER.CONSUMO SERVIZI GENERALI</t>
  </si>
  <si>
    <t>U.1.03.01.02.000 - Altri beni di consumo</t>
  </si>
  <si>
    <t>U.1.03.01.02.999 - Altri beni e materiali di consumo n.a.c.</t>
  </si>
  <si>
    <t>01.02.1 - 130/11/9 - Carta, cancelleria e stampati</t>
  </si>
  <si>
    <t>U.1.03.01.02.001 - Carta, cancelleria e stampati</t>
  </si>
  <si>
    <t>01.02.1 - 130/11/10 - Materiale informatico</t>
  </si>
  <si>
    <t>U.1.03.01.02.006 - Materiale informatico</t>
  </si>
  <si>
    <t>01.02.1 - 130/11/11 - Accessori per uffici e alloggi</t>
  </si>
  <si>
    <t>U.1.03.01.02.005 - Accessori per uffici e alloggi</t>
  </si>
  <si>
    <t>01.02.1 - 140/11/5 - Telefonia fissa</t>
  </si>
  <si>
    <t>U.1.03.02.05.000 - Utenze e canoni</t>
  </si>
  <si>
    <t>U.1.03.02.05.001 - Telefonia fissa</t>
  </si>
  <si>
    <t>01.02.1 - 140/11/6 - Energia elettrica</t>
  </si>
  <si>
    <t>U.1.03.02.05.004 - Energia elettrica</t>
  </si>
  <si>
    <t>01.02.1 - 140/11/7 - Acqua</t>
  </si>
  <si>
    <t>U.1.03.02.05.005 - Acqua</t>
  </si>
  <si>
    <t>01.02.1 - 140/11/8 - Gas</t>
  </si>
  <si>
    <t>U.1.03.02.05.006 - Gas</t>
  </si>
  <si>
    <t>01.02.1 - 140/11/14 - Aggi di riscossione</t>
  </si>
  <si>
    <t>U.1.03.02.03.000 - Aggi di riscossione</t>
  </si>
  <si>
    <t>U.1.03.02.03.999 - Altri aggi di riscossione n.a.c.</t>
  </si>
  <si>
    <t>01.02.1 - 140/11/15 - Noleggi di hardware</t>
  </si>
  <si>
    <t>U.1.03.02.07.000 - Utilizzo di beni di terzi</t>
  </si>
  <si>
    <t>U.1.03.02.07.004 - Noleggi di hardware</t>
  </si>
  <si>
    <t>01.02.1 - 140/11/17 - Manutenzione ordinaria e riparazioni di impianti e macchinari</t>
  </si>
  <si>
    <t>U.1.03.02.09.000 - Manutenzione ordinaria e riparazioni</t>
  </si>
  <si>
    <t>U.1.03.02.09.004 - Manutenzione ordinaria e riparazioni di impianti e macchinari</t>
  </si>
  <si>
    <t>01.02.1 - 140/11/19 - Altre prestazioni professionali e specialistiche</t>
  </si>
  <si>
    <t>U.1.03.02.11.000 - Prestazioni professionali e specialistiche</t>
  </si>
  <si>
    <t>U.1.03.02.11.999 - Altre prestazioni professionali e specialistiche n.a.c.</t>
  </si>
  <si>
    <t>01.02.1 - 140/11/24 - Spese postali</t>
  </si>
  <si>
    <t>U.1.03.02.16.000 - Servizi amministrativi</t>
  </si>
  <si>
    <t>U.1.03.02.16.002 - Spese postali</t>
  </si>
  <si>
    <t>01.02.1 - 140/11/25 - Altre spese per servizi amministrativi</t>
  </si>
  <si>
    <t>U.1.03.02.16.999 - Altre spese per servizi amministrativi</t>
  </si>
  <si>
    <t>01.02.1 - 140/11/26 - Spese per accertamenti sanitari resi necessari dall'attività lavorativa</t>
  </si>
  <si>
    <t>U.1.03.02.18.000 - Servizi sanitari</t>
  </si>
  <si>
    <t>U.1.03.02.18.001 - Spese per accertamenti sanitari resi necessari dall'attività lavorativa</t>
  </si>
  <si>
    <t>01.02.1 - 140/11/99 - SPESE PER ACQUISTO DI BENI E SERVIZI UFFICIO TECNICO</t>
  </si>
  <si>
    <t>U.1.03.02.99.000 - Altri servizi</t>
  </si>
  <si>
    <t>U.1.03.02.99.999 - Altri servizi diversi n.a.c.</t>
  </si>
  <si>
    <t>01.02.1 - 140/11/100 - SPESE PER ACQUISTO DI BENI E SERVIZI AREA CONTABILE</t>
  </si>
  <si>
    <t>01.02.1 - 140/11/102 - SPESE PER ACQUISTO DI BENI E SERVIZI AREA AMMINISTRATIVA</t>
  </si>
  <si>
    <t>01.02.1 - 140/25/1 - TRATTAMENTO DI MISSIONE E RIMBORSI SPESE VIAGGI</t>
  </si>
  <si>
    <t>U.1.03.02.02.000 - Organizzazione eventi, pubblicità e servizi per trasferta</t>
  </si>
  <si>
    <t>U.1.03.02.02.002 - Indennità di missione e di trasferta</t>
  </si>
  <si>
    <t>01.02.1 - 140/110/99 - SPESE PER PULIZIA LOC.COM.LI E SERV.VARI</t>
  </si>
  <si>
    <t>U.1.03.02.13.000 - Servizi ausiliari per il funzionamento dell'ente</t>
  </si>
  <si>
    <t>U.1.03.02.13.002 - Servizi di pulizia e lavanderia</t>
  </si>
  <si>
    <t>01.02.1 - 140/247/99 - FONDO QUOTE ASSOCIATIVE ED ADESIONI AD ENTI ED ISTITUTI (CENTRO IMPIEGO)</t>
  </si>
  <si>
    <t>U.1.03.02.05.999 - Utenze e canoni per altri servizi n.a.c.</t>
  </si>
  <si>
    <t>01.02.1 - 150/600/1 - Locazione di beni immobili</t>
  </si>
  <si>
    <t>U.1.03.02.07.001 - Locazione di beni immobili</t>
  </si>
  <si>
    <t>01.03.1 - 30/1027/2 - SERVIZIO DI TESORERIA</t>
  </si>
  <si>
    <t>U.1.03.02.17.000 - Servizi finanziari</t>
  </si>
  <si>
    <t>U.1.03.02.17.002 - Oneri per servizio di tesoreria</t>
  </si>
  <si>
    <t>01.04.1 - 360/62/99 - SPESE PER INCARICO VERIFICA ICI - TARSU</t>
  </si>
  <si>
    <t>01.06.1 - 580/27/99 - Spese per variante PGT</t>
  </si>
  <si>
    <t>01.07.1 - 120/10/14 - SPESE PER COMPONENTI SEGGIO ELETTORALE</t>
  </si>
  <si>
    <t>U.1.03.02.99.004 - Altre spese per consultazioni elettorali dell'ente</t>
  </si>
  <si>
    <t>03.01.1 - 1130/71/99 - PRESTAZIONE DI SERVIZIO SPESE POTENZIAMENTO ATTIVITA' E CONTROLLO VIGILANZA</t>
  </si>
  <si>
    <t>U.1.03.02.15.000 - Contratti di servizio pubblico</t>
  </si>
  <si>
    <t>U.1.03.02.15.999 - Altre spese per contratti di servizio pubblico</t>
  </si>
  <si>
    <t>04.01.1 - 1450/100/99 - SPESE PER FORNITURE SCUOLA MAT.</t>
  </si>
  <si>
    <t>04.02.1 - 1560/122/99 - SPESE FORNITURE /ACQUISTI SCUOLA ELEMENTARE</t>
  </si>
  <si>
    <t>04.02.1 - 1570/103/99 - SPESE PER PRESTAZIONI DI SERVIZI SCUOLA</t>
  </si>
  <si>
    <t>09.03.1 - 3550/161/99 - SPESE PER RACC. E SMALT. RIFIUTI S.U.</t>
  </si>
  <si>
    <t>U.1.03.02.15.004 - Contratti di servizio per la raccolta rifiuti</t>
  </si>
  <si>
    <t>09.03.1 - 3550/995/99 - PRESTAZIONI RELATIVE ALLA RACCOLTA RIFIUTI E VARIE DEL SERVIZIO SMALT.RIFIUTI</t>
  </si>
  <si>
    <t>10.05.1 - 2770/994/99 - ACQUISTO SEGNALETICA VERTICALE</t>
  </si>
  <si>
    <t>10.05.1 - 2780/211/99 - SPESE DIVERSE PER MANUT. STRADE</t>
  </si>
  <si>
    <t>10.05.1 - 2780/213/99 - SPESE PER SGOMBERO NEVE</t>
  </si>
  <si>
    <t>10.05.1 - 2780/993/99 - SEGNALETICA ORIZZONTALE</t>
  </si>
  <si>
    <t>U.1.03.02.09.008 - Manutenzione ordinaria e riparazioni di beni immobili</t>
  </si>
  <si>
    <t>10.05.1 - 2890/215/99 - CANONE ANNUO PUBBLICA ILLUMINAZIONE</t>
  </si>
  <si>
    <t>U.1.03.02.15.015 - Contratti di servizio per l'illuminazione pubblica</t>
  </si>
  <si>
    <t>12.05.1 - 4100/195/99 - PRESTAZIONI DI SERVIZI PER ATTIVITA' SOCIALI (5 PER MILLE)</t>
  </si>
  <si>
    <t>01.01.1 - 50/1000/99 - TRASFERIMENTO RIMBORSO PERMESSI POLITICI</t>
  </si>
  <si>
    <t>U.1.04.03.99.000 - Trasferimenti correnti a altre imprese</t>
  </si>
  <si>
    <t>U.1.04.03.99.999 - Trasferimenti correnti a altre imprese</t>
  </si>
  <si>
    <t>01.02.1 - 160/23/99 - QUOTE ASSOCIATIVE ANCI - LEGA AUTONOMIE - UPAL E DIVERSI</t>
  </si>
  <si>
    <t>U.1.04.01.01.000 - Trasferimenti correnti a Amministrazioni Centrali</t>
  </si>
  <si>
    <t>U.1.04.01.01.011 - Trasferimenti correnti a enti centrali a struttura associativa</t>
  </si>
  <si>
    <t>01.03.1 - 230/10/7 - TRASFERIMENTO SPESE PERSONALE IN CONVENZIONE SERVIZIO CONTABILE</t>
  </si>
  <si>
    <t>U.1.04.01.02.000 - Trasferimenti correnti a Amministrazioni Locali</t>
  </si>
  <si>
    <t>U.1.04.01.02.003 - Trasferimenti correnti a Comuni</t>
  </si>
  <si>
    <t>01.04.1 - 3570/64/1 - TRASFERIMENTO COMPONENTE PEREQUATIVA UR1</t>
  </si>
  <si>
    <t>U.1.04.01.01.001 - Trasferimenti correnti a Ministeri</t>
  </si>
  <si>
    <t>01.04.1 - 3570/64/2 - TRASFERIMENTO COMPONENTE PEREQUATIVA UR2</t>
  </si>
  <si>
    <t>01.04.1 - 3570/64/3 - TRASFERIMENTO COMPONENTE PEREQUATIVA UR3</t>
  </si>
  <si>
    <t>01.07.1 - 50/2/97 - TRASFERIMENTO SPENDING REWIEW</t>
  </si>
  <si>
    <t>01.07.1 - 50/2/98 - TRASFERIMENTI AL MINISTERO</t>
  </si>
  <si>
    <t>01.07.1 - 50/2/99 - CIE  TRASFERIMENTO QUOTA</t>
  </si>
  <si>
    <t>03.01.1 - 1150/212/99 - TRASFERIMENTO ALLA PROVINCIA QUOTA 50% INFRAZIONI AL CDS</t>
  </si>
  <si>
    <t>U.1.04.01.02.002 - Trasferimenti correnti a Province</t>
  </si>
  <si>
    <t>04.02.1 - 1590/105/99 - CONTRIBUTO DIREZIONE DIDATTICA</t>
  </si>
  <si>
    <t>U.1.04.05.04.000 - Trasferimenti correnti al Resto del Mondo</t>
  </si>
  <si>
    <t>U.1.04.05.04.001 - Trasferimenti correnti al Resto del Mondo</t>
  </si>
  <si>
    <t>04.06.1 - 1920/127/1 - TRASFERIMENTO QUOTA PER SERVIZIO TRASPORTO SCUOLABUS IN CONVENZIONE</t>
  </si>
  <si>
    <t>08.01.1 - 3130/320/99 - TRASFERIMENTO FONDI CONVENZIONE GEV</t>
  </si>
  <si>
    <t>09.03.1 - 3570/162/99 - TRASFERIMENTO FONDI PEREQUATIVI TARI</t>
  </si>
  <si>
    <t>12.01.1 - 3770/130/99 - TRASFERIMENTI A FAMIGLIE F.S.C. COMMA 449 D SEXIES ASILI NIDO</t>
  </si>
  <si>
    <t>U.1.04.02.05.000 - Altri trasferimenti a famiglie</t>
  </si>
  <si>
    <t>U.1.04.02.05.999 - Altri trasferimenti a famiglie n.a.c.</t>
  </si>
  <si>
    <t>12.02.1 - 4120/150/99 - TRASFERIMENTO FONDI PER QUOTE CDD/SFA (centro socio educativo)</t>
  </si>
  <si>
    <t>12.05.1 - 4120/202/1 - Interventi assistenziali</t>
  </si>
  <si>
    <t>U.1.04.02.02.000 - Interventi assistenziali</t>
  </si>
  <si>
    <t>U.1.04.02.02.999 - Altri assegni e sussidi assistenziali</t>
  </si>
  <si>
    <t>12.05.1 - 4120/202/99 - SPESE DIVERSE PER ASSISTENZA SOCIALE - Piani di Zona - Trasferimento a Comune di Casteggio</t>
  </si>
  <si>
    <t>12.09.1 - 4230/142/99 - RESTITUZIONE QUOTA CONCESSIONI CIMITERIALI</t>
  </si>
  <si>
    <t>12.11.1 - 3770/1026/99 - trasferimenti contributo asili nido</t>
  </si>
  <si>
    <t>50.01.1 - 280/232/99 - INTERESSI PASSIVI SU ANT.CASSA E DI TESORERIA</t>
  </si>
  <si>
    <t>U.1.07.06.04.000 - Interessi passivi su anticipazioni di tesoreria degli istituti tesorieri/cassieri</t>
  </si>
  <si>
    <t>U.1.07.06.04.001 - Interessi passivi su anticipazioni di tesoreria degli istituti tesorieri/cassieri</t>
  </si>
  <si>
    <t>Semestrale</t>
  </si>
  <si>
    <t>01.02.1 - 140/51/1 - Premi di assicurazione su beni mobili</t>
  </si>
  <si>
    <t>U.1.10.04.01.000 - Premi di assicurazione contro i danni</t>
  </si>
  <si>
    <t>U.1.10.04.01.001 - Premi di assicurazione su beni mobili</t>
  </si>
  <si>
    <t>01.02.1 - 140/51/2 - Premi di assicurazione su beni immobili</t>
  </si>
  <si>
    <t>U.1.10.04.01.002 - Premi di assicurazione su beni immobili</t>
  </si>
  <si>
    <t>01.02.1 - 140/51/3 - Premi di assicurazione per responsabilità civile verso terzi</t>
  </si>
  <si>
    <t>U.1.10.04.01.003 - Premi di assicurazione per responsabilità civile verso terzi</t>
  </si>
  <si>
    <t>01.02.1 - 140/51/4 - Altri premi di assicurazione contro i danni</t>
  </si>
  <si>
    <t>U.1.10.04.01.999 - Altri premi di assicurazione contro i danni</t>
  </si>
  <si>
    <t>01.04.1 - 410/99/99 - SGRAVI E RIMBORSI DI SPESE AVENTI STRAORDINARIETA' (QUOTE INDEBITE OD INESIGIBILI)</t>
  </si>
  <si>
    <t>U.1.10.99.99.000 - Altre spese correnti n.a.c.</t>
  </si>
  <si>
    <t>U.1.10.99.99.999 - Altre spese correnti n.a.c.</t>
  </si>
  <si>
    <t>99.01.7 - 13530/340/99 - RITENUTE ASSISTENZIALI E PREV.LI A CARICO -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</si>
  <si>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</si>
  <si>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</si>
  <si>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99.01.7 - 13540/341/1 - RITENUTE ERARIALI A CARICO PROFESSIONISTI E LAVORATORI AUTONOMI</t>
  </si>
  <si>
    <t>U.7.01.03.01.000 - Versamenti di ritenute erariali su Redditi da lavoro autonomo per conto terzi</t>
  </si>
  <si>
    <t>U.7.01.03.01.001 - Versamenti di ritenute erariali su Redditi da lavoro autonomo per conto terzi</t>
  </si>
  <si>
    <t>99.01.7 - 13540/341/99 - RITENUTE ERARIALI A CARICO DEL PERSONALE</t>
  </si>
  <si>
    <t>U.7.01.02.01.000 - Versamenti di ritenute erariali su Redditi da lavoro dipendente riscosse per conto terzi</t>
  </si>
  <si>
    <t>U.7.01.02.01.001 - Versamenti di ritenute erariali su Redditi da lavoro dipendente riscosse per conto terzi</t>
  </si>
  <si>
    <t>99.01.7 - 13550/342/99 - ALTRE RITENUTE A CARICO PERSONALE PER CONTO TERZI</t>
  </si>
  <si>
    <t>U.7.01.02.99.000 - Altri versamenti di ritenute al personale dipendente per conto di terzi</t>
  </si>
  <si>
    <t>U.7.01.02.99.999 - Altri versamenti di ritenute al personale dipendente per conto di terzi</t>
  </si>
  <si>
    <t>99.01.7 - 13570/344/1 - SPLITPAYMENT</t>
  </si>
  <si>
    <t>U.7.01.01.02.000 - Versamento delle ritenute per scissione contabile IVA (split payment)</t>
  </si>
  <si>
    <t>U.7.01.01.02.001 - Versamento delle ritenute per scissione contabile IVA (split payment)</t>
  </si>
  <si>
    <t>99.01.7 - 13560/343/99 - RESTITUZIONE DEPOSITI CAUZIONALI</t>
  </si>
  <si>
    <t>U.7.02.04.02.000 - Restituzione di depositi cauzionali o contrattuali di terzi</t>
  </si>
  <si>
    <t>U.7.02.04.02.001 - Restituzione di depositi cauzionali o contrattuali di terzi</t>
  </si>
  <si>
    <t>99.01.7 - 13570/344/99 - SPESE PER SERVIZI PER CONTO TERZI</t>
  </si>
  <si>
    <t>U.7.02.99.99.000 - Altre uscite per conto terzi n.a.c.</t>
  </si>
  <si>
    <t>U.7.02.99.99.999 - Altre uscite per conto terzi n.a.c.</t>
  </si>
  <si>
    <t>99.01.7 - 13570/347/99 - QUOTA PROVINCIALE TARI spese per servizi per conto di terzi</t>
  </si>
  <si>
    <t>U.7.02.05.01.000 - Versamenti di imposte e tasse di natura corrente riscosse per conto di terzi</t>
  </si>
  <si>
    <t>U.7.02.05.01.001 - Versamenti di imposte e tasse di natura corrente riscosse per conto di terzi</t>
  </si>
  <si>
    <t>99.01.7 - 13590/346/99 - RESTITUZIONE DI DEPOSITI CONTRATTUALI E D'ASTA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</si>
</sst>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78">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4" t="s">
        <v>164</v>
      </c>
      <c r="B5" s="264"/>
      <c r="C5" s="264"/>
      <c r="D5" s="264"/>
      <c r="E5" s="264"/>
      <c r="F5" s="264"/>
      <c r="G5" s="264"/>
      <c r="H5" s="264"/>
      <c r="I5" s="264"/>
      <c r="J5" s="264"/>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4" t="s">
        <v>166</v>
      </c>
      <c r="B9" s="264"/>
      <c r="C9" s="264"/>
      <c r="D9" s="264"/>
      <c r="E9" s="264"/>
      <c r="F9" s="264"/>
      <c r="G9" s="264"/>
      <c r="H9" s="264"/>
      <c r="I9" s="264"/>
      <c r="J9" s="264"/>
    </row>
    <row r="10" spans="1:10" s="24" customFormat="1" ht="18.75" customHeight="1" x14ac:dyDescent="0.25">
      <c r="A10" s="22"/>
      <c r="B10" s="23"/>
      <c r="C10" s="23"/>
      <c r="D10" s="23"/>
      <c r="E10" s="23"/>
      <c r="F10" s="23"/>
      <c r="G10" s="23"/>
      <c r="H10" s="23"/>
      <c r="I10" s="23"/>
      <c r="J10" s="23"/>
    </row>
    <row r="11" spans="1:10" ht="15.6" customHeight="1" x14ac:dyDescent="0.25">
      <c r="A11" s="261" t="s">
        <v>130</v>
      </c>
      <c r="B11" s="272" t="s">
        <v>131</v>
      </c>
      <c r="C11" s="13" t="s">
        <v>3</v>
      </c>
      <c r="D11" s="12"/>
      <c r="E11" s="12"/>
      <c r="F11" s="12"/>
      <c r="G11" s="12"/>
      <c r="H11" s="12"/>
      <c r="I11" s="12"/>
      <c r="J11" s="11"/>
    </row>
    <row r="12" spans="1:10" ht="33" customHeight="1" x14ac:dyDescent="0.25">
      <c r="A12" s="262"/>
      <c r="B12" s="268"/>
      <c r="C12" s="274" t="s">
        <v>177</v>
      </c>
      <c r="D12" s="275"/>
      <c r="E12" s="8" t="s">
        <v>178</v>
      </c>
      <c r="F12" s="7"/>
      <c r="G12" s="6" t="s">
        <v>179</v>
      </c>
      <c r="H12" s="7"/>
      <c r="I12" s="6" t="s">
        <v>180</v>
      </c>
      <c r="J12" s="5"/>
    </row>
    <row r="13" spans="1:10" ht="37.5" customHeight="1" x14ac:dyDescent="0.25">
      <c r="A13" s="263"/>
      <c r="B13" s="273"/>
      <c r="C13" s="25" t="s">
        <v>143</v>
      </c>
      <c r="D13" s="26" t="s">
        <v>156</v>
      </c>
      <c r="E13" s="27" t="s">
        <v>143</v>
      </c>
      <c r="F13" s="28" t="s">
        <v>156</v>
      </c>
      <c r="G13" s="29" t="s">
        <v>143</v>
      </c>
      <c r="H13" s="28" t="s">
        <v>156</v>
      </c>
      <c r="I13" s="29" t="s">
        <v>143</v>
      </c>
      <c r="J13" s="30" t="s">
        <v>4</v>
      </c>
    </row>
    <row r="14" spans="1:10" s="34" customFormat="1" ht="19.5" customHeight="1" x14ac:dyDescent="0.2">
      <c r="A14" s="31"/>
      <c r="B14" s="32" t="s">
        <v>138</v>
      </c>
      <c r="C14" s="62">
        <v>330436.89</v>
      </c>
      <c r="D14" s="63">
        <v>529052.89</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84542.340000000011</v>
      </c>
      <c r="D17" s="65">
        <f t="shared" si="0"/>
        <v>89459.02</v>
      </c>
      <c r="E17" s="65">
        <f t="shared" si="0"/>
        <v>161888.18000000002</v>
      </c>
      <c r="F17" s="65">
        <f t="shared" si="0"/>
        <v>178918.04</v>
      </c>
      <c r="G17" s="65">
        <f t="shared" si="0"/>
        <v>249691.2</v>
      </c>
      <c r="H17" s="65">
        <f t="shared" si="0"/>
        <v>268377.06</v>
      </c>
      <c r="I17" s="65">
        <f t="shared" si="0"/>
        <v>380023.73</v>
      </c>
      <c r="J17" s="66">
        <f t="shared" si="0"/>
        <v>357836.06</v>
      </c>
    </row>
    <row r="18" spans="1:10" x14ac:dyDescent="0.25">
      <c r="A18" s="43" t="s">
        <v>147</v>
      </c>
      <c r="B18" s="42" t="s">
        <v>148</v>
      </c>
      <c r="C18" s="67">
        <f t="shared" ref="C18:J18" si="1">SUM(C19:C24)</f>
        <v>84542.340000000011</v>
      </c>
      <c r="D18" s="68">
        <f t="shared" si="1"/>
        <v>89459.02</v>
      </c>
      <c r="E18" s="69">
        <f t="shared" si="1"/>
        <v>161888.18000000002</v>
      </c>
      <c r="F18" s="68">
        <f t="shared" si="1"/>
        <v>178918.04</v>
      </c>
      <c r="G18" s="69">
        <f t="shared" si="1"/>
        <v>249691.2</v>
      </c>
      <c r="H18" s="69">
        <f t="shared" si="1"/>
        <v>268377.06</v>
      </c>
      <c r="I18" s="69">
        <f t="shared" si="1"/>
        <v>380023.73</v>
      </c>
      <c r="J18" s="70">
        <f t="shared" si="1"/>
        <v>357836.06</v>
      </c>
    </row>
    <row r="19" spans="1:10" x14ac:dyDescent="0.25">
      <c r="A19" s="43" t="s">
        <v>142</v>
      </c>
      <c r="B19" s="42" t="s">
        <v>154</v>
      </c>
      <c r="C19" s="71">
        <v>66187.16</v>
      </c>
      <c r="D19" s="72">
        <v>41723.440000000002</v>
      </c>
      <c r="E19" s="73">
        <v>123718.61</v>
      </c>
      <c r="F19" s="73">
        <v>83446.880000000005</v>
      </c>
      <c r="G19" s="73">
        <v>125512.79</v>
      </c>
      <c r="H19" s="73">
        <v>125170.32</v>
      </c>
      <c r="I19" s="72">
        <v>196058.73</v>
      </c>
      <c r="J19" s="74">
        <v>166893.74</v>
      </c>
    </row>
    <row r="20" spans="1:10" x14ac:dyDescent="0.25">
      <c r="A20" s="43" t="s">
        <v>141</v>
      </c>
      <c r="B20" s="42" t="s">
        <v>140</v>
      </c>
      <c r="C20" s="71"/>
      <c r="D20" s="72"/>
      <c r="E20" s="73">
        <v>1043.8499999999999</v>
      </c>
      <c r="F20" s="73"/>
      <c r="G20" s="73">
        <v>1043.8499999999999</v>
      </c>
      <c r="H20" s="73"/>
      <c r="I20" s="72">
        <v>6154</v>
      </c>
      <c r="J20" s="74"/>
    </row>
    <row r="21" spans="1:10" x14ac:dyDescent="0.25">
      <c r="A21" s="43" t="s">
        <v>139</v>
      </c>
      <c r="B21" s="42" t="s">
        <v>181</v>
      </c>
      <c r="C21" s="71">
        <v>10279.1</v>
      </c>
      <c r="D21" s="72">
        <v>14618.75</v>
      </c>
      <c r="E21" s="73">
        <v>27419.75</v>
      </c>
      <c r="F21" s="73">
        <v>29237.5</v>
      </c>
      <c r="G21" s="73">
        <v>45844.62</v>
      </c>
      <c r="H21" s="73">
        <v>43856.25</v>
      </c>
      <c r="I21" s="72">
        <v>65454.59</v>
      </c>
      <c r="J21" s="74">
        <v>58475</v>
      </c>
    </row>
    <row r="22" spans="1:10" x14ac:dyDescent="0.25">
      <c r="A22" s="43" t="s">
        <v>182</v>
      </c>
      <c r="B22" s="42" t="s">
        <v>183</v>
      </c>
      <c r="C22" s="71">
        <v>8076.08</v>
      </c>
      <c r="D22" s="72">
        <v>33116.83</v>
      </c>
      <c r="E22" s="73">
        <v>9705.9699999999993</v>
      </c>
      <c r="F22" s="73">
        <v>66233.66</v>
      </c>
      <c r="G22" s="73">
        <v>77289.94</v>
      </c>
      <c r="H22" s="73">
        <v>99350.49</v>
      </c>
      <c r="I22" s="72">
        <v>112356.41</v>
      </c>
      <c r="J22" s="74">
        <v>132467.32</v>
      </c>
    </row>
    <row r="23" spans="1:10" x14ac:dyDescent="0.25">
      <c r="A23" s="43" t="s">
        <v>184</v>
      </c>
      <c r="B23" s="42" t="s">
        <v>185</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v>4462.0200000000004</v>
      </c>
      <c r="D28" s="73">
        <v>23412.5</v>
      </c>
      <c r="E28" s="73">
        <v>62572.45</v>
      </c>
      <c r="F28" s="73">
        <v>46825</v>
      </c>
      <c r="G28" s="73">
        <v>62572.45</v>
      </c>
      <c r="H28" s="73">
        <v>70237.5</v>
      </c>
      <c r="I28" s="73">
        <v>94755.95</v>
      </c>
      <c r="J28" s="74">
        <v>93649.98</v>
      </c>
    </row>
    <row r="29" spans="1:10" ht="30" x14ac:dyDescent="0.25">
      <c r="A29" s="45" t="s">
        <v>5</v>
      </c>
      <c r="B29" s="46" t="s">
        <v>136</v>
      </c>
      <c r="C29" s="75">
        <f t="shared" ref="C29:J29" si="2">+C17+C28</f>
        <v>89004.360000000015</v>
      </c>
      <c r="D29" s="76">
        <f t="shared" si="2"/>
        <v>112871.52</v>
      </c>
      <c r="E29" s="76">
        <f t="shared" si="2"/>
        <v>224460.63</v>
      </c>
      <c r="F29" s="76">
        <f t="shared" si="2"/>
        <v>225743.04</v>
      </c>
      <c r="G29" s="76">
        <f t="shared" si="2"/>
        <v>312263.65000000002</v>
      </c>
      <c r="H29" s="76">
        <f t="shared" si="2"/>
        <v>338614.56</v>
      </c>
      <c r="I29" s="76">
        <f t="shared" si="2"/>
        <v>474779.68</v>
      </c>
      <c r="J29" s="77">
        <f t="shared" si="2"/>
        <v>451486.04</v>
      </c>
    </row>
    <row r="30" spans="1:10" s="47" customFormat="1" x14ac:dyDescent="0.25">
      <c r="A30" s="43" t="s">
        <v>17</v>
      </c>
      <c r="B30" s="42" t="s">
        <v>16</v>
      </c>
      <c r="C30" s="78">
        <v>10166.700000000001</v>
      </c>
      <c r="D30" s="79">
        <v>8892.6299999999992</v>
      </c>
      <c r="E30" s="79">
        <v>17834.900000000001</v>
      </c>
      <c r="F30" s="80">
        <v>17785.259999999998</v>
      </c>
      <c r="G30" s="80">
        <v>20083.400000000001</v>
      </c>
      <c r="H30" s="80">
        <v>26677.89</v>
      </c>
      <c r="I30" s="81">
        <v>20083.400000000001</v>
      </c>
      <c r="J30" s="82">
        <v>35570.53</v>
      </c>
    </row>
    <row r="31" spans="1:10" x14ac:dyDescent="0.25">
      <c r="A31" s="43" t="s">
        <v>19</v>
      </c>
      <c r="B31" s="42" t="s">
        <v>18</v>
      </c>
      <c r="C31" s="78"/>
      <c r="D31" s="79">
        <v>0</v>
      </c>
      <c r="E31" s="79"/>
      <c r="F31" s="80">
        <v>0</v>
      </c>
      <c r="G31" s="80"/>
      <c r="H31" s="80">
        <v>0</v>
      </c>
      <c r="I31" s="81"/>
      <c r="J31" s="82">
        <v>0</v>
      </c>
    </row>
    <row r="32" spans="1:10" x14ac:dyDescent="0.25">
      <c r="A32" s="43"/>
      <c r="B32" s="42" t="s">
        <v>120</v>
      </c>
      <c r="C32" s="78">
        <v>0</v>
      </c>
      <c r="D32" s="79">
        <v>0</v>
      </c>
      <c r="E32" s="79">
        <v>0</v>
      </c>
      <c r="F32" s="80">
        <v>0</v>
      </c>
      <c r="G32" s="80">
        <v>1683.6</v>
      </c>
      <c r="H32" s="80">
        <v>0</v>
      </c>
      <c r="I32" s="81">
        <v>1683.6</v>
      </c>
      <c r="J32" s="82">
        <v>0</v>
      </c>
    </row>
    <row r="33" spans="1:10" x14ac:dyDescent="0.25">
      <c r="A33" s="45" t="s">
        <v>15</v>
      </c>
      <c r="B33" s="48" t="s">
        <v>135</v>
      </c>
      <c r="C33" s="75">
        <f t="shared" ref="C33:J33" si="3">+C32+C31+C30</f>
        <v>10166.700000000001</v>
      </c>
      <c r="D33" s="76">
        <f t="shared" si="3"/>
        <v>8892.6299999999992</v>
      </c>
      <c r="E33" s="76">
        <f t="shared" si="3"/>
        <v>17834.900000000001</v>
      </c>
      <c r="F33" s="76">
        <f t="shared" si="3"/>
        <v>17785.259999999998</v>
      </c>
      <c r="G33" s="76">
        <f t="shared" si="3"/>
        <v>21767</v>
      </c>
      <c r="H33" s="76">
        <f t="shared" si="3"/>
        <v>26677.89</v>
      </c>
      <c r="I33" s="76">
        <f t="shared" si="3"/>
        <v>21767</v>
      </c>
      <c r="J33" s="77">
        <f t="shared" si="3"/>
        <v>35570.53</v>
      </c>
    </row>
    <row r="34" spans="1:10" x14ac:dyDescent="0.25">
      <c r="A34" s="43" t="s">
        <v>22</v>
      </c>
      <c r="B34" s="49" t="s">
        <v>21</v>
      </c>
      <c r="C34" s="78">
        <v>13023.39</v>
      </c>
      <c r="D34" s="79">
        <v>5574.23</v>
      </c>
      <c r="E34" s="79">
        <v>19156.96</v>
      </c>
      <c r="F34" s="80">
        <v>11148.46</v>
      </c>
      <c r="G34" s="80">
        <v>32960.449999999997</v>
      </c>
      <c r="H34" s="80">
        <v>16722.689999999999</v>
      </c>
      <c r="I34" s="81">
        <v>33469.9</v>
      </c>
      <c r="J34" s="82">
        <v>22296.91</v>
      </c>
    </row>
    <row r="35" spans="1:10" ht="30" x14ac:dyDescent="0.25">
      <c r="A35" s="43" t="s">
        <v>24</v>
      </c>
      <c r="B35" s="49" t="s">
        <v>23</v>
      </c>
      <c r="C35" s="78"/>
      <c r="D35" s="79">
        <v>625</v>
      </c>
      <c r="E35" s="79"/>
      <c r="F35" s="80">
        <v>1250</v>
      </c>
      <c r="G35" s="80"/>
      <c r="H35" s="80">
        <v>1875</v>
      </c>
      <c r="I35" s="81"/>
      <c r="J35" s="82">
        <v>2500</v>
      </c>
    </row>
    <row r="36" spans="1:10" x14ac:dyDescent="0.25">
      <c r="A36" s="43" t="s">
        <v>26</v>
      </c>
      <c r="B36" s="42" t="s">
        <v>25</v>
      </c>
      <c r="C36" s="78">
        <v>0.08</v>
      </c>
      <c r="D36" s="79">
        <v>12.53</v>
      </c>
      <c r="E36" s="79">
        <v>0.08</v>
      </c>
      <c r="F36" s="80">
        <v>25.06</v>
      </c>
      <c r="G36" s="80">
        <v>0.08</v>
      </c>
      <c r="H36" s="80">
        <v>37.590000000000003</v>
      </c>
      <c r="I36" s="81">
        <v>0.08</v>
      </c>
      <c r="J36" s="82">
        <v>50.11</v>
      </c>
    </row>
    <row r="37" spans="1:10" x14ac:dyDescent="0.25">
      <c r="A37" s="43" t="s">
        <v>28</v>
      </c>
      <c r="B37" s="42" t="s">
        <v>27</v>
      </c>
      <c r="C37" s="83"/>
      <c r="D37" s="84"/>
      <c r="E37" s="84"/>
      <c r="F37" s="85"/>
      <c r="G37" s="85"/>
      <c r="H37" s="85"/>
      <c r="I37" s="86"/>
      <c r="J37" s="87"/>
    </row>
    <row r="38" spans="1:10" x14ac:dyDescent="0.25">
      <c r="A38" s="43" t="s">
        <v>30</v>
      </c>
      <c r="B38" s="42" t="s">
        <v>29</v>
      </c>
      <c r="C38" s="83">
        <v>2478.9499999999998</v>
      </c>
      <c r="D38" s="84">
        <v>2564.52</v>
      </c>
      <c r="E38" s="84">
        <v>2530.7199999999998</v>
      </c>
      <c r="F38" s="85">
        <v>5129.04</v>
      </c>
      <c r="G38" s="85">
        <v>2571.5100000000002</v>
      </c>
      <c r="H38" s="85">
        <v>7693.56</v>
      </c>
      <c r="I38" s="86">
        <v>6327.95</v>
      </c>
      <c r="J38" s="87">
        <v>10258.09</v>
      </c>
    </row>
    <row r="39" spans="1:10" x14ac:dyDescent="0.25">
      <c r="A39" s="45" t="s">
        <v>20</v>
      </c>
      <c r="B39" s="48" t="s">
        <v>119</v>
      </c>
      <c r="C39" s="75">
        <f t="shared" ref="C39:J39" si="4">+C38+C37+C36+C35+C34</f>
        <v>15502.419999999998</v>
      </c>
      <c r="D39" s="76">
        <f t="shared" si="4"/>
        <v>8776.2799999999988</v>
      </c>
      <c r="E39" s="76">
        <f t="shared" si="4"/>
        <v>21687.759999999998</v>
      </c>
      <c r="F39" s="76">
        <f t="shared" si="4"/>
        <v>17552.559999999998</v>
      </c>
      <c r="G39" s="76">
        <f t="shared" si="4"/>
        <v>35532.039999999994</v>
      </c>
      <c r="H39" s="76">
        <f t="shared" si="4"/>
        <v>26328.84</v>
      </c>
      <c r="I39" s="76">
        <f t="shared" si="4"/>
        <v>39797.93</v>
      </c>
      <c r="J39" s="77">
        <f t="shared" si="4"/>
        <v>35105.11</v>
      </c>
    </row>
    <row r="40" spans="1:10" x14ac:dyDescent="0.25">
      <c r="A40" s="43" t="s">
        <v>33</v>
      </c>
      <c r="B40" s="42" t="s">
        <v>32</v>
      </c>
      <c r="C40" s="83"/>
      <c r="D40" s="84"/>
      <c r="E40" s="84"/>
      <c r="F40" s="85"/>
      <c r="G40" s="85"/>
      <c r="H40" s="85"/>
      <c r="I40" s="86"/>
      <c r="J40" s="87"/>
    </row>
    <row r="41" spans="1:10" x14ac:dyDescent="0.25">
      <c r="A41" s="43" t="s">
        <v>34</v>
      </c>
      <c r="B41" s="42" t="s">
        <v>0</v>
      </c>
      <c r="C41" s="83"/>
      <c r="D41" s="84"/>
      <c r="E41" s="84">
        <v>41895.26</v>
      </c>
      <c r="F41" s="85"/>
      <c r="G41" s="85">
        <v>96190.2</v>
      </c>
      <c r="H41" s="85"/>
      <c r="I41" s="86">
        <v>226112.2</v>
      </c>
      <c r="J41" s="87"/>
    </row>
    <row r="42" spans="1:10" x14ac:dyDescent="0.25">
      <c r="A42" s="43" t="s">
        <v>35</v>
      </c>
      <c r="B42" s="42" t="s">
        <v>1</v>
      </c>
      <c r="C42" s="83"/>
      <c r="D42" s="84"/>
      <c r="E42" s="84"/>
      <c r="F42" s="85"/>
      <c r="G42" s="85">
        <v>42084.160000000003</v>
      </c>
      <c r="H42" s="85"/>
      <c r="I42" s="86">
        <v>42084.160000000003</v>
      </c>
      <c r="J42" s="87"/>
    </row>
    <row r="43" spans="1:10" x14ac:dyDescent="0.25">
      <c r="A43" s="43" t="s">
        <v>37</v>
      </c>
      <c r="B43" s="42" t="s">
        <v>36</v>
      </c>
      <c r="C43" s="78"/>
      <c r="D43" s="79"/>
      <c r="E43" s="79"/>
      <c r="F43" s="80"/>
      <c r="G43" s="80"/>
      <c r="H43" s="80"/>
      <c r="I43" s="81"/>
      <c r="J43" s="82"/>
    </row>
    <row r="44" spans="1:10" x14ac:dyDescent="0.25">
      <c r="A44" s="43" t="s">
        <v>38</v>
      </c>
      <c r="B44" s="42" t="s">
        <v>2</v>
      </c>
      <c r="C44" s="78">
        <v>1000</v>
      </c>
      <c r="D44" s="79"/>
      <c r="E44" s="79">
        <v>1000</v>
      </c>
      <c r="F44" s="80"/>
      <c r="G44" s="80">
        <v>1000</v>
      </c>
      <c r="H44" s="80"/>
      <c r="I44" s="81">
        <v>1000</v>
      </c>
      <c r="J44" s="82"/>
    </row>
    <row r="45" spans="1:10" x14ac:dyDescent="0.25">
      <c r="A45" s="45" t="s">
        <v>31</v>
      </c>
      <c r="B45" s="48" t="s">
        <v>118</v>
      </c>
      <c r="C45" s="75">
        <f t="shared" ref="C45:J45" si="5">+C44+C43+C42+C41+C40</f>
        <v>1000</v>
      </c>
      <c r="D45" s="76">
        <f t="shared" si="5"/>
        <v>0</v>
      </c>
      <c r="E45" s="76">
        <f t="shared" si="5"/>
        <v>42895.26</v>
      </c>
      <c r="F45" s="76">
        <f t="shared" si="5"/>
        <v>0</v>
      </c>
      <c r="G45" s="76">
        <f t="shared" si="5"/>
        <v>139274.35999999999</v>
      </c>
      <c r="H45" s="76">
        <f t="shared" si="5"/>
        <v>0</v>
      </c>
      <c r="I45" s="76">
        <f t="shared" si="5"/>
        <v>269196.36</v>
      </c>
      <c r="J45" s="77">
        <f t="shared" si="5"/>
        <v>0</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c r="E53" s="89"/>
      <c r="F53" s="90"/>
      <c r="G53" s="90"/>
      <c r="H53" s="90"/>
      <c r="I53" s="91"/>
      <c r="J53" s="92"/>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0</v>
      </c>
    </row>
    <row r="56" spans="1:10" x14ac:dyDescent="0.25">
      <c r="A56" s="43" t="s">
        <v>59</v>
      </c>
      <c r="B56" s="42" t="s">
        <v>58</v>
      </c>
      <c r="C56" s="88">
        <v>16070.77</v>
      </c>
      <c r="D56" s="89">
        <v>51617.81</v>
      </c>
      <c r="E56" s="89">
        <v>37091.65</v>
      </c>
      <c r="F56" s="90">
        <v>103235.62</v>
      </c>
      <c r="G56" s="90">
        <v>71565.7</v>
      </c>
      <c r="H56" s="90">
        <v>154853.43</v>
      </c>
      <c r="I56" s="91">
        <v>99268.97</v>
      </c>
      <c r="J56" s="92">
        <v>214420.87</v>
      </c>
    </row>
    <row r="57" spans="1:10" x14ac:dyDescent="0.25">
      <c r="A57" s="43" t="s">
        <v>61</v>
      </c>
      <c r="B57" s="42" t="s">
        <v>60</v>
      </c>
      <c r="C57" s="88"/>
      <c r="D57" s="89">
        <v>3775</v>
      </c>
      <c r="E57" s="89">
        <v>100.93</v>
      </c>
      <c r="F57" s="90">
        <v>7550</v>
      </c>
      <c r="G57" s="90">
        <v>100.93</v>
      </c>
      <c r="H57" s="90">
        <v>11325</v>
      </c>
      <c r="I57" s="91">
        <v>100.93</v>
      </c>
      <c r="J57" s="92">
        <v>15100</v>
      </c>
    </row>
    <row r="58" spans="1:10" x14ac:dyDescent="0.25">
      <c r="A58" s="45" t="s">
        <v>57</v>
      </c>
      <c r="B58" s="46" t="s">
        <v>115</v>
      </c>
      <c r="C58" s="75">
        <f t="shared" ref="C58:J58" si="8">+C57+C56</f>
        <v>16070.77</v>
      </c>
      <c r="D58" s="76">
        <f t="shared" si="8"/>
        <v>55392.81</v>
      </c>
      <c r="E58" s="76">
        <f t="shared" si="8"/>
        <v>37192.58</v>
      </c>
      <c r="F58" s="76">
        <f t="shared" si="8"/>
        <v>110785.62</v>
      </c>
      <c r="G58" s="76">
        <f t="shared" si="8"/>
        <v>71666.62999999999</v>
      </c>
      <c r="H58" s="76">
        <f t="shared" si="8"/>
        <v>166178.43</v>
      </c>
      <c r="I58" s="76">
        <f t="shared" si="8"/>
        <v>99369.9</v>
      </c>
      <c r="J58" s="77">
        <f t="shared" si="8"/>
        <v>229520.87</v>
      </c>
    </row>
    <row r="59" spans="1:10" ht="17.25" x14ac:dyDescent="0.25">
      <c r="A59" s="50" t="s">
        <v>121</v>
      </c>
      <c r="B59" s="51" t="s">
        <v>144</v>
      </c>
      <c r="C59" s="93"/>
      <c r="D59" s="94">
        <v>0</v>
      </c>
      <c r="E59" s="94"/>
      <c r="F59" s="94">
        <v>0</v>
      </c>
      <c r="G59" s="95"/>
      <c r="H59" s="95">
        <v>0</v>
      </c>
      <c r="I59" s="95"/>
      <c r="J59" s="96">
        <v>0</v>
      </c>
    </row>
    <row r="60" spans="1:10" s="37" customFormat="1" x14ac:dyDescent="0.25">
      <c r="A60" s="270" t="s">
        <v>155</v>
      </c>
      <c r="B60" s="271"/>
      <c r="C60" s="97">
        <f>+C59+C58+C55+C50+C45+C39+C33+C29</f>
        <v>131744.25</v>
      </c>
      <c r="D60" s="98">
        <f t="shared" ref="D60:J60" si="9">D59+D58+D55+D50+D45+D39+D33+D29</f>
        <v>185933.24</v>
      </c>
      <c r="E60" s="98">
        <f t="shared" si="9"/>
        <v>344071.13</v>
      </c>
      <c r="F60" s="98">
        <f t="shared" si="9"/>
        <v>371866.48</v>
      </c>
      <c r="G60" s="98">
        <f t="shared" si="9"/>
        <v>580503.67999999993</v>
      </c>
      <c r="H60" s="98">
        <f t="shared" si="9"/>
        <v>557799.72</v>
      </c>
      <c r="I60" s="98">
        <f t="shared" si="9"/>
        <v>904910.87</v>
      </c>
      <c r="J60" s="99">
        <f t="shared" si="9"/>
        <v>751682.55</v>
      </c>
    </row>
    <row r="61" spans="1:10" x14ac:dyDescent="0.25">
      <c r="A61" s="4" t="s">
        <v>160</v>
      </c>
      <c r="B61" s="3"/>
      <c r="C61" s="16"/>
      <c r="D61" s="100">
        <v>0</v>
      </c>
      <c r="E61" s="17"/>
      <c r="F61" s="100">
        <v>0</v>
      </c>
      <c r="G61" s="17"/>
      <c r="H61" s="100">
        <v>0</v>
      </c>
      <c r="I61" s="17"/>
      <c r="J61" s="102">
        <v>0</v>
      </c>
    </row>
    <row r="62" spans="1:10" x14ac:dyDescent="0.25">
      <c r="A62" s="270" t="s">
        <v>133</v>
      </c>
      <c r="B62" s="271"/>
      <c r="C62" s="97">
        <f>+C60+C14</f>
        <v>462181.14</v>
      </c>
      <c r="D62" s="98">
        <f>+D60+D14</f>
        <v>714986.13</v>
      </c>
      <c r="E62" s="98">
        <f>+E60+C14</f>
        <v>674508.02</v>
      </c>
      <c r="F62" s="98">
        <f>+F60+D14</f>
        <v>900919.37</v>
      </c>
      <c r="G62" s="98">
        <f>+G60+C14</f>
        <v>910940.57</v>
      </c>
      <c r="H62" s="98">
        <f>+H60+D14</f>
        <v>1086852.6099999999</v>
      </c>
      <c r="I62" s="98">
        <f>+I60+C14</f>
        <v>1235347.76</v>
      </c>
      <c r="J62" s="99">
        <f>+J60+D14</f>
        <v>1280735.44</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61" t="s">
        <v>130</v>
      </c>
      <c r="B65" s="267" t="s">
        <v>131</v>
      </c>
      <c r="C65" s="265" t="s">
        <v>122</v>
      </c>
      <c r="D65" s="265"/>
      <c r="E65" s="265"/>
      <c r="F65" s="265"/>
      <c r="G65" s="265"/>
      <c r="H65" s="265"/>
      <c r="I65" s="265"/>
      <c r="J65" s="266"/>
    </row>
    <row r="66" spans="1:10" ht="33" customHeight="1" x14ac:dyDescent="0.25">
      <c r="A66" s="262"/>
      <c r="B66" s="268"/>
      <c r="C66" s="259" t="s">
        <v>177</v>
      </c>
      <c r="D66" s="260"/>
      <c r="E66" s="8" t="s">
        <v>178</v>
      </c>
      <c r="F66" s="7"/>
      <c r="G66" s="6" t="s">
        <v>179</v>
      </c>
      <c r="H66" s="7"/>
      <c r="I66" s="6" t="s">
        <v>180</v>
      </c>
      <c r="J66" s="5"/>
    </row>
    <row r="67" spans="1:10" ht="37.5" customHeight="1" x14ac:dyDescent="0.25">
      <c r="A67" s="263"/>
      <c r="B67" s="269"/>
      <c r="C67" s="29" t="s">
        <v>143</v>
      </c>
      <c r="D67" s="28" t="s">
        <v>156</v>
      </c>
      <c r="E67" s="29" t="s">
        <v>143</v>
      </c>
      <c r="F67" s="28" t="s">
        <v>156</v>
      </c>
      <c r="G67" s="29" t="s">
        <v>143</v>
      </c>
      <c r="H67" s="28" t="s">
        <v>156</v>
      </c>
      <c r="I67" s="29" t="s">
        <v>143</v>
      </c>
      <c r="J67" s="30" t="s">
        <v>4</v>
      </c>
    </row>
    <row r="68" spans="1:10" x14ac:dyDescent="0.25">
      <c r="A68" s="43" t="s">
        <v>64</v>
      </c>
      <c r="B68" s="42" t="s">
        <v>63</v>
      </c>
      <c r="C68" s="103">
        <v>20794.400000000001</v>
      </c>
      <c r="D68" s="104">
        <v>28412.86</v>
      </c>
      <c r="E68" s="104">
        <v>47581.35</v>
      </c>
      <c r="F68" s="104">
        <v>56825.72</v>
      </c>
      <c r="G68" s="104">
        <v>80882.75</v>
      </c>
      <c r="H68" s="104">
        <v>85238.58</v>
      </c>
      <c r="I68" s="104">
        <v>113142.08</v>
      </c>
      <c r="J68" s="105">
        <v>123122.39</v>
      </c>
    </row>
    <row r="69" spans="1:10" x14ac:dyDescent="0.25">
      <c r="A69" s="43" t="s">
        <v>66</v>
      </c>
      <c r="B69" s="42" t="s">
        <v>65</v>
      </c>
      <c r="C69" s="106">
        <v>1499.29</v>
      </c>
      <c r="D69" s="107">
        <v>3187.57</v>
      </c>
      <c r="E69" s="107">
        <v>3698.89</v>
      </c>
      <c r="F69" s="107">
        <v>6375.14</v>
      </c>
      <c r="G69" s="107">
        <v>7014.47</v>
      </c>
      <c r="H69" s="107">
        <v>9562.7099999999991</v>
      </c>
      <c r="I69" s="107">
        <v>11165.18</v>
      </c>
      <c r="J69" s="108">
        <v>13661.13</v>
      </c>
    </row>
    <row r="70" spans="1:10" x14ac:dyDescent="0.25">
      <c r="A70" s="43" t="s">
        <v>68</v>
      </c>
      <c r="B70" s="42" t="s">
        <v>67</v>
      </c>
      <c r="C70" s="109">
        <v>79776.11</v>
      </c>
      <c r="D70" s="110">
        <v>101507.58</v>
      </c>
      <c r="E70" s="110">
        <v>128836.43</v>
      </c>
      <c r="F70" s="110">
        <v>203015.16</v>
      </c>
      <c r="G70" s="110">
        <v>202176.79</v>
      </c>
      <c r="H70" s="110">
        <v>304522.74</v>
      </c>
      <c r="I70" s="110">
        <v>265863.34999999998</v>
      </c>
      <c r="J70" s="111">
        <v>406030.17</v>
      </c>
    </row>
    <row r="71" spans="1:10" x14ac:dyDescent="0.25">
      <c r="A71" s="43" t="s">
        <v>69</v>
      </c>
      <c r="B71" s="42" t="s">
        <v>14</v>
      </c>
      <c r="C71" s="106">
        <v>6154.76</v>
      </c>
      <c r="D71" s="107">
        <v>16875.990000000002</v>
      </c>
      <c r="E71" s="107">
        <v>8676.26</v>
      </c>
      <c r="F71" s="107">
        <v>33751.980000000003</v>
      </c>
      <c r="G71" s="107">
        <v>19359.04</v>
      </c>
      <c r="H71" s="107">
        <v>50627.97</v>
      </c>
      <c r="I71" s="107">
        <v>32579.37</v>
      </c>
      <c r="J71" s="108">
        <v>67503.960000000006</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c r="D74" s="110">
        <v>0</v>
      </c>
      <c r="E74" s="110"/>
      <c r="F74" s="110">
        <v>125</v>
      </c>
      <c r="G74" s="110"/>
      <c r="H74" s="110">
        <v>125</v>
      </c>
      <c r="I74" s="110"/>
      <c r="J74" s="111">
        <v>250</v>
      </c>
    </row>
    <row r="75" spans="1:10" x14ac:dyDescent="0.25">
      <c r="A75" s="43" t="s">
        <v>76</v>
      </c>
      <c r="B75" s="42" t="s">
        <v>75</v>
      </c>
      <c r="C75" s="106"/>
      <c r="D75" s="107"/>
      <c r="E75" s="107"/>
      <c r="F75" s="107"/>
      <c r="G75" s="107"/>
      <c r="H75" s="107"/>
      <c r="I75" s="107"/>
      <c r="J75" s="108"/>
    </row>
    <row r="76" spans="1:10" x14ac:dyDescent="0.25">
      <c r="A76" s="43" t="s">
        <v>78</v>
      </c>
      <c r="B76" s="42" t="s">
        <v>77</v>
      </c>
      <c r="C76" s="106"/>
      <c r="D76" s="107"/>
      <c r="E76" s="107"/>
      <c r="F76" s="107"/>
      <c r="G76" s="107"/>
      <c r="H76" s="107"/>
      <c r="I76" s="107"/>
      <c r="J76" s="108"/>
    </row>
    <row r="77" spans="1:10" x14ac:dyDescent="0.25">
      <c r="A77" s="43" t="s">
        <v>80</v>
      </c>
      <c r="B77" s="42" t="s">
        <v>79</v>
      </c>
      <c r="C77" s="106">
        <v>6004.66</v>
      </c>
      <c r="D77" s="107">
        <v>2987</v>
      </c>
      <c r="E77" s="107">
        <v>8253.67</v>
      </c>
      <c r="F77" s="107">
        <v>5974</v>
      </c>
      <c r="G77" s="107">
        <v>8928.5</v>
      </c>
      <c r="H77" s="107">
        <v>8961</v>
      </c>
      <c r="I77" s="107">
        <v>9406.73</v>
      </c>
      <c r="J77" s="108">
        <v>11948</v>
      </c>
    </row>
    <row r="78" spans="1:10" x14ac:dyDescent="0.25">
      <c r="A78" s="45" t="s">
        <v>62</v>
      </c>
      <c r="B78" s="48" t="s">
        <v>127</v>
      </c>
      <c r="C78" s="112">
        <f t="shared" ref="C78:J78" si="10">SUM(C68:C77)</f>
        <v>114229.22</v>
      </c>
      <c r="D78" s="113">
        <f t="shared" si="10"/>
        <v>152971</v>
      </c>
      <c r="E78" s="113">
        <f t="shared" si="10"/>
        <v>197046.6</v>
      </c>
      <c r="F78" s="113">
        <f t="shared" si="10"/>
        <v>306067</v>
      </c>
      <c r="G78" s="113">
        <f t="shared" si="10"/>
        <v>318361.55</v>
      </c>
      <c r="H78" s="113">
        <f t="shared" si="10"/>
        <v>459038</v>
      </c>
      <c r="I78" s="113">
        <f t="shared" si="10"/>
        <v>432156.70999999996</v>
      </c>
      <c r="J78" s="114">
        <f t="shared" si="10"/>
        <v>622515.64999999991</v>
      </c>
    </row>
    <row r="79" spans="1:10" x14ac:dyDescent="0.25">
      <c r="A79" s="43" t="s">
        <v>83</v>
      </c>
      <c r="B79" s="42" t="s">
        <v>82</v>
      </c>
      <c r="C79" s="115"/>
      <c r="D79" s="116"/>
      <c r="E79" s="107"/>
      <c r="F79" s="107"/>
      <c r="G79" s="107"/>
      <c r="H79" s="107"/>
      <c r="I79" s="107"/>
      <c r="J79" s="108"/>
    </row>
    <row r="80" spans="1:10" x14ac:dyDescent="0.25">
      <c r="A80" s="43" t="s">
        <v>85</v>
      </c>
      <c r="B80" s="42" t="s">
        <v>84</v>
      </c>
      <c r="C80" s="109">
        <v>2341.25</v>
      </c>
      <c r="D80" s="110"/>
      <c r="E80" s="110">
        <v>42160.18</v>
      </c>
      <c r="F80" s="110"/>
      <c r="G80" s="110">
        <v>42160.18</v>
      </c>
      <c r="H80" s="110"/>
      <c r="I80" s="110">
        <v>59240.18</v>
      </c>
      <c r="J80" s="111"/>
    </row>
    <row r="81" spans="1:10" x14ac:dyDescent="0.25">
      <c r="A81" s="43" t="s">
        <v>86</v>
      </c>
      <c r="B81" s="42" t="s">
        <v>0</v>
      </c>
      <c r="C81" s="106"/>
      <c r="D81" s="107"/>
      <c r="E81" s="107"/>
      <c r="F81" s="107"/>
      <c r="G81" s="107">
        <v>22326</v>
      </c>
      <c r="H81" s="107"/>
      <c r="I81" s="107">
        <v>22326</v>
      </c>
      <c r="J81" s="108"/>
    </row>
    <row r="82" spans="1:10" x14ac:dyDescent="0.25">
      <c r="A82" s="43" t="s">
        <v>87</v>
      </c>
      <c r="B82" s="42" t="s">
        <v>1</v>
      </c>
      <c r="C82" s="106"/>
      <c r="D82" s="107"/>
      <c r="E82" s="107"/>
      <c r="F82" s="107"/>
      <c r="G82" s="107"/>
      <c r="H82" s="107"/>
      <c r="I82" s="107"/>
      <c r="J82" s="108"/>
    </row>
    <row r="83" spans="1:10" x14ac:dyDescent="0.25">
      <c r="A83" s="43" t="s">
        <v>89</v>
      </c>
      <c r="B83" s="42" t="s">
        <v>88</v>
      </c>
      <c r="C83" s="117"/>
      <c r="D83" s="118"/>
      <c r="E83" s="118"/>
      <c r="F83" s="118"/>
      <c r="G83" s="118">
        <v>57129.37</v>
      </c>
      <c r="H83" s="118"/>
      <c r="I83" s="118">
        <v>130592.97</v>
      </c>
      <c r="J83" s="119"/>
    </row>
    <row r="84" spans="1:10" x14ac:dyDescent="0.25">
      <c r="A84" s="45" t="s">
        <v>81</v>
      </c>
      <c r="B84" s="48" t="s">
        <v>126</v>
      </c>
      <c r="C84" s="112">
        <f t="shared" ref="C84:J84" si="11">SUM(C79:C83)</f>
        <v>2341.25</v>
      </c>
      <c r="D84" s="113">
        <f t="shared" si="11"/>
        <v>0</v>
      </c>
      <c r="E84" s="113">
        <f t="shared" si="11"/>
        <v>42160.18</v>
      </c>
      <c r="F84" s="113">
        <f t="shared" si="11"/>
        <v>0</v>
      </c>
      <c r="G84" s="113">
        <f t="shared" si="11"/>
        <v>121615.55</v>
      </c>
      <c r="H84" s="113">
        <f t="shared" si="11"/>
        <v>0</v>
      </c>
      <c r="I84" s="113">
        <f t="shared" si="11"/>
        <v>212159.15</v>
      </c>
      <c r="J84" s="114">
        <f t="shared" si="11"/>
        <v>0</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c r="D92" s="121"/>
      <c r="E92" s="121"/>
      <c r="F92" s="121"/>
      <c r="G92" s="121"/>
      <c r="H92" s="121"/>
      <c r="I92" s="121"/>
      <c r="J92" s="122"/>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0</v>
      </c>
      <c r="D95" s="123">
        <f t="shared" si="13"/>
        <v>0</v>
      </c>
      <c r="E95" s="123">
        <f t="shared" si="13"/>
        <v>0</v>
      </c>
      <c r="F95" s="123">
        <f t="shared" si="13"/>
        <v>0</v>
      </c>
      <c r="G95" s="123">
        <f t="shared" si="13"/>
        <v>0</v>
      </c>
      <c r="H95" s="123">
        <f t="shared" si="13"/>
        <v>0</v>
      </c>
      <c r="I95" s="123">
        <f t="shared" si="13"/>
        <v>0</v>
      </c>
      <c r="J95" s="124">
        <f t="shared" si="13"/>
        <v>0</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13621.76</v>
      </c>
      <c r="D97" s="121">
        <v>52486.21</v>
      </c>
      <c r="E97" s="121">
        <v>27362.49</v>
      </c>
      <c r="F97" s="121">
        <v>104972.42</v>
      </c>
      <c r="G97" s="121">
        <v>65071.21</v>
      </c>
      <c r="H97" s="121">
        <v>157458.63</v>
      </c>
      <c r="I97" s="121">
        <v>91560.71</v>
      </c>
      <c r="J97" s="122">
        <v>217894.48</v>
      </c>
    </row>
    <row r="98" spans="1:10" x14ac:dyDescent="0.25">
      <c r="A98" s="43" t="s">
        <v>114</v>
      </c>
      <c r="B98" s="42" t="s">
        <v>113</v>
      </c>
      <c r="C98" s="120"/>
      <c r="D98" s="121">
        <v>5768.22</v>
      </c>
      <c r="E98" s="121">
        <v>100.93</v>
      </c>
      <c r="F98" s="121">
        <v>11536.44</v>
      </c>
      <c r="G98" s="121">
        <v>100.93</v>
      </c>
      <c r="H98" s="121">
        <v>17304.66</v>
      </c>
      <c r="I98" s="121">
        <v>200.93</v>
      </c>
      <c r="J98" s="122">
        <v>23072.84</v>
      </c>
    </row>
    <row r="99" spans="1:10" x14ac:dyDescent="0.25">
      <c r="A99" s="45" t="s">
        <v>110</v>
      </c>
      <c r="B99" s="48" t="s">
        <v>123</v>
      </c>
      <c r="C99" s="129">
        <f t="shared" ref="C99:J99" si="14">+C97+C98</f>
        <v>13621.76</v>
      </c>
      <c r="D99" s="130">
        <f t="shared" si="14"/>
        <v>58254.43</v>
      </c>
      <c r="E99" s="130">
        <f t="shared" si="14"/>
        <v>27463.420000000002</v>
      </c>
      <c r="F99" s="130">
        <f t="shared" si="14"/>
        <v>116508.86</v>
      </c>
      <c r="G99" s="130">
        <f t="shared" si="14"/>
        <v>65172.14</v>
      </c>
      <c r="H99" s="130">
        <f t="shared" si="14"/>
        <v>174763.29</v>
      </c>
      <c r="I99" s="130">
        <f t="shared" si="14"/>
        <v>91761.64</v>
      </c>
      <c r="J99" s="131">
        <f t="shared" si="14"/>
        <v>240967.32</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130192.23</v>
      </c>
      <c r="D101" s="136">
        <f t="shared" si="15"/>
        <v>211225.43</v>
      </c>
      <c r="E101" s="136">
        <f t="shared" si="15"/>
        <v>266670.2</v>
      </c>
      <c r="F101" s="136">
        <f t="shared" si="15"/>
        <v>422575.86</v>
      </c>
      <c r="G101" s="136">
        <f t="shared" si="15"/>
        <v>505149.24</v>
      </c>
      <c r="H101" s="136">
        <f t="shared" si="15"/>
        <v>633801.29</v>
      </c>
      <c r="I101" s="136">
        <f t="shared" si="15"/>
        <v>736077.5</v>
      </c>
      <c r="J101" s="137">
        <f t="shared" si="15"/>
        <v>863482.97</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331988.91000000003</v>
      </c>
      <c r="D104" s="136">
        <f t="shared" si="16"/>
        <v>503760.7</v>
      </c>
      <c r="E104" s="136">
        <f t="shared" si="16"/>
        <v>407837.82</v>
      </c>
      <c r="F104" s="136">
        <f t="shared" si="16"/>
        <v>478343.51</v>
      </c>
      <c r="G104" s="136">
        <f t="shared" si="16"/>
        <v>405791.32999999996</v>
      </c>
      <c r="H104" s="136">
        <f t="shared" si="16"/>
        <v>453051.31999999983</v>
      </c>
      <c r="I104" s="136">
        <f t="shared" si="16"/>
        <v>499270.26</v>
      </c>
      <c r="J104" s="137">
        <f t="shared" si="16"/>
        <v>417252.47</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23"/>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4" t="s">
        <v>164</v>
      </c>
      <c r="B5" s="264"/>
      <c r="C5" s="264"/>
      <c r="D5" s="264"/>
      <c r="E5" s="264"/>
      <c r="F5" s="264"/>
      <c r="G5" s="264"/>
      <c r="H5" s="264"/>
      <c r="I5" s="264"/>
      <c r="J5" s="264"/>
      <c r="K5" s="264"/>
      <c r="L5" s="264"/>
      <c r="M5" s="264"/>
      <c r="N5" s="264"/>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4" t="s">
        <v>166</v>
      </c>
      <c r="B9" s="264"/>
      <c r="C9" s="264"/>
      <c r="D9" s="264"/>
      <c r="E9" s="264"/>
      <c r="F9" s="264"/>
      <c r="G9" s="264"/>
      <c r="H9" s="264"/>
      <c r="I9" s="264"/>
      <c r="J9" s="264"/>
      <c r="K9" s="264"/>
      <c r="L9" s="264"/>
      <c r="M9" s="264"/>
      <c r="N9" s="264"/>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67" t="s">
        <v>130</v>
      </c>
      <c r="B11" s="272" t="s">
        <v>131</v>
      </c>
      <c r="C11" s="272" t="s">
        <v>169</v>
      </c>
      <c r="D11" s="272" t="s">
        <v>170</v>
      </c>
      <c r="E11" s="272" t="s">
        <v>171</v>
      </c>
      <c r="F11" s="272" t="s">
        <v>172</v>
      </c>
      <c r="G11" s="13" t="s">
        <v>3</v>
      </c>
      <c r="H11" s="12"/>
      <c r="I11" s="12"/>
      <c r="J11" s="12"/>
      <c r="K11" s="12"/>
      <c r="L11" s="12"/>
      <c r="M11" s="12"/>
      <c r="N11" s="11"/>
    </row>
    <row r="12" spans="1:14" ht="33" customHeight="1" x14ac:dyDescent="0.25">
      <c r="A12" s="276"/>
      <c r="B12" s="268"/>
      <c r="C12" s="268"/>
      <c r="D12" s="268"/>
      <c r="E12" s="268"/>
      <c r="F12" s="268"/>
      <c r="G12" s="274" t="s">
        <v>177</v>
      </c>
      <c r="H12" s="275"/>
      <c r="I12" s="8" t="s">
        <v>178</v>
      </c>
      <c r="J12" s="7"/>
      <c r="K12" s="6" t="s">
        <v>179</v>
      </c>
      <c r="L12" s="7"/>
      <c r="M12" s="6" t="s">
        <v>180</v>
      </c>
      <c r="N12" s="5"/>
    </row>
    <row r="13" spans="1:14" ht="37.5" customHeight="1" x14ac:dyDescent="0.25">
      <c r="A13" s="277"/>
      <c r="B13" s="273"/>
      <c r="C13" s="273"/>
      <c r="D13" s="273"/>
      <c r="E13" s="273"/>
      <c r="F13" s="273"/>
      <c r="G13" s="25" t="s">
        <v>143</v>
      </c>
      <c r="H13" s="26" t="s">
        <v>156</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330436.89</v>
      </c>
      <c r="H14" s="63">
        <v>529052.89</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84542.34</v>
      </c>
      <c r="H17" s="65">
        <f>SUM(H18:H20)</f>
        <v>89459.02</v>
      </c>
      <c r="I17" s="65">
        <v>161888.18</v>
      </c>
      <c r="J17" s="65">
        <f>SUM(J18:J20)</f>
        <v>178918.04</v>
      </c>
      <c r="K17" s="65">
        <v>249691.2</v>
      </c>
      <c r="L17" s="65">
        <f>SUM(L18:L20)</f>
        <v>268377.06</v>
      </c>
      <c r="M17" s="65">
        <v>380023.73</v>
      </c>
      <c r="N17" s="66">
        <f>SUM(N18:N20)</f>
        <v>357836.06</v>
      </c>
    </row>
    <row r="18" spans="1:14" s="37" customFormat="1" ht="38.25" x14ac:dyDescent="0.25">
      <c r="A18" s="151"/>
      <c r="B18" s="190"/>
      <c r="C18" s="204" t="s">
        <v>186</v>
      </c>
      <c r="D18" s="204" t="s">
        <v>187</v>
      </c>
      <c r="E18" s="204" t="s">
        <v>188</v>
      </c>
      <c r="F18" s="206" t="s">
        <v>189</v>
      </c>
      <c r="G18" s="207"/>
      <c r="H18" s="208">
        <v>14618.75</v>
      </c>
      <c r="I18" s="209"/>
      <c r="J18" s="208">
        <v>29237.5</v>
      </c>
      <c r="K18" s="209"/>
      <c r="L18" s="208">
        <v>43856.25</v>
      </c>
      <c r="M18" s="209"/>
      <c r="N18" s="210">
        <v>58475</v>
      </c>
    </row>
    <row r="19" spans="1:14" s="37" customFormat="1" ht="38.25" x14ac:dyDescent="0.25">
      <c r="A19" s="151"/>
      <c r="B19" s="190"/>
      <c r="C19" s="211" t="s">
        <v>190</v>
      </c>
      <c r="D19" s="211" t="s">
        <v>191</v>
      </c>
      <c r="E19" s="211" t="s">
        <v>192</v>
      </c>
      <c r="F19" s="212" t="s">
        <v>189</v>
      </c>
      <c r="G19" s="213"/>
      <c r="H19" s="214">
        <v>41723.440000000002</v>
      </c>
      <c r="I19" s="215"/>
      <c r="J19" s="214">
        <v>83446.880000000005</v>
      </c>
      <c r="K19" s="215"/>
      <c r="L19" s="214">
        <v>125170.32</v>
      </c>
      <c r="M19" s="215"/>
      <c r="N19" s="216">
        <v>166893.74</v>
      </c>
    </row>
    <row r="20" spans="1:14" s="37" customFormat="1" ht="38.25" x14ac:dyDescent="0.25">
      <c r="A20" s="151"/>
      <c r="B20" s="190"/>
      <c r="C20" s="191" t="s">
        <v>193</v>
      </c>
      <c r="D20" s="191" t="s">
        <v>194</v>
      </c>
      <c r="E20" s="191" t="s">
        <v>195</v>
      </c>
      <c r="F20" s="195" t="s">
        <v>189</v>
      </c>
      <c r="G20" s="199"/>
      <c r="H20" s="201">
        <v>33116.83</v>
      </c>
      <c r="I20" s="200"/>
      <c r="J20" s="201">
        <v>66233.66</v>
      </c>
      <c r="K20" s="200"/>
      <c r="L20" s="201">
        <v>99350.49</v>
      </c>
      <c r="M20" s="200"/>
      <c r="N20" s="202">
        <v>132467.32</v>
      </c>
    </row>
    <row r="21" spans="1:14" x14ac:dyDescent="0.25">
      <c r="A21" s="151" t="s">
        <v>13</v>
      </c>
      <c r="B21" s="150" t="s">
        <v>12</v>
      </c>
      <c r="C21" s="193"/>
      <c r="D21" s="193"/>
      <c r="E21" s="193"/>
      <c r="F21" s="197"/>
      <c r="G21" s="71">
        <v>4462.0200000000004</v>
      </c>
      <c r="H21" s="73">
        <v>23412.5</v>
      </c>
      <c r="I21" s="73">
        <v>62572.45</v>
      </c>
      <c r="J21" s="73">
        <v>46825</v>
      </c>
      <c r="K21" s="73">
        <v>62572.45</v>
      </c>
      <c r="L21" s="73">
        <v>70237.5</v>
      </c>
      <c r="M21" s="73">
        <v>94755.95</v>
      </c>
      <c r="N21" s="74">
        <v>93649.98</v>
      </c>
    </row>
    <row r="22" spans="1:14" ht="25.5" x14ac:dyDescent="0.25">
      <c r="A22" s="151"/>
      <c r="B22" s="190"/>
      <c r="C22" s="193" t="s">
        <v>196</v>
      </c>
      <c r="D22" s="193" t="s">
        <v>197</v>
      </c>
      <c r="E22" s="193" t="s">
        <v>198</v>
      </c>
      <c r="F22" s="197" t="s">
        <v>189</v>
      </c>
      <c r="G22" s="71"/>
      <c r="H22" s="80">
        <v>23412.5</v>
      </c>
      <c r="I22" s="73"/>
      <c r="J22" s="80">
        <v>46825</v>
      </c>
      <c r="K22" s="73"/>
      <c r="L22" s="80">
        <v>70237.5</v>
      </c>
      <c r="M22" s="73"/>
      <c r="N22" s="82">
        <v>93649.98</v>
      </c>
    </row>
    <row r="23" spans="1:14" ht="30" x14ac:dyDescent="0.25">
      <c r="A23" s="154" t="s">
        <v>5</v>
      </c>
      <c r="B23" s="155" t="s">
        <v>136</v>
      </c>
      <c r="C23" s="192"/>
      <c r="D23" s="192"/>
      <c r="E23" s="192"/>
      <c r="F23" s="196"/>
      <c r="G23" s="75">
        <f t="shared" ref="G23:N23" si="0">+G17+G21</f>
        <v>89004.36</v>
      </c>
      <c r="H23" s="76">
        <f t="shared" si="0"/>
        <v>112871.52</v>
      </c>
      <c r="I23" s="76">
        <f t="shared" si="0"/>
        <v>224460.63</v>
      </c>
      <c r="J23" s="76">
        <f t="shared" si="0"/>
        <v>225743.04</v>
      </c>
      <c r="K23" s="76">
        <f t="shared" si="0"/>
        <v>312263.65000000002</v>
      </c>
      <c r="L23" s="76">
        <f t="shared" si="0"/>
        <v>338614.56</v>
      </c>
      <c r="M23" s="76">
        <f t="shared" si="0"/>
        <v>474779.68</v>
      </c>
      <c r="N23" s="77">
        <f t="shared" si="0"/>
        <v>451486.04</v>
      </c>
    </row>
    <row r="24" spans="1:14" s="47" customFormat="1" x14ac:dyDescent="0.25">
      <c r="A24" s="151" t="s">
        <v>173</v>
      </c>
      <c r="B24" s="150" t="s">
        <v>14</v>
      </c>
      <c r="C24" s="203"/>
      <c r="D24" s="203"/>
      <c r="E24" s="203"/>
      <c r="F24" s="205"/>
      <c r="G24" s="78">
        <v>10166.700000000001</v>
      </c>
      <c r="H24" s="80">
        <f>SUM(H25:H29)</f>
        <v>8892.630000000001</v>
      </c>
      <c r="I24" s="80">
        <v>17834.900000000001</v>
      </c>
      <c r="J24" s="80">
        <f>SUM(J25:J29)</f>
        <v>17785.260000000002</v>
      </c>
      <c r="K24" s="80">
        <v>21767</v>
      </c>
      <c r="L24" s="80">
        <f>SUM(L25:L29)</f>
        <v>26677.89</v>
      </c>
      <c r="M24" s="80">
        <v>21767</v>
      </c>
      <c r="N24" s="82">
        <f>SUM(N25:N29)</f>
        <v>35570.53</v>
      </c>
    </row>
    <row r="25" spans="1:14" s="47" customFormat="1" ht="38.25" x14ac:dyDescent="0.25">
      <c r="A25" s="151"/>
      <c r="B25" s="190"/>
      <c r="C25" s="204" t="s">
        <v>199</v>
      </c>
      <c r="D25" s="204" t="s">
        <v>200</v>
      </c>
      <c r="E25" s="204" t="s">
        <v>201</v>
      </c>
      <c r="F25" s="206" t="s">
        <v>189</v>
      </c>
      <c r="G25" s="220"/>
      <c r="H25" s="221">
        <v>1917</v>
      </c>
      <c r="I25" s="221"/>
      <c r="J25" s="221">
        <v>3834</v>
      </c>
      <c r="K25" s="221"/>
      <c r="L25" s="221">
        <v>5751</v>
      </c>
      <c r="M25" s="221"/>
      <c r="N25" s="222">
        <v>7668</v>
      </c>
    </row>
    <row r="26" spans="1:14" s="47" customFormat="1" ht="25.5" x14ac:dyDescent="0.25">
      <c r="A26" s="151"/>
      <c r="B26" s="190"/>
      <c r="C26" s="211" t="s">
        <v>202</v>
      </c>
      <c r="D26" s="211" t="s">
        <v>200</v>
      </c>
      <c r="E26" s="211" t="s">
        <v>201</v>
      </c>
      <c r="F26" s="212" t="s">
        <v>189</v>
      </c>
      <c r="G26" s="223"/>
      <c r="H26" s="224">
        <v>4004</v>
      </c>
      <c r="I26" s="224"/>
      <c r="J26" s="224">
        <v>8008</v>
      </c>
      <c r="K26" s="224"/>
      <c r="L26" s="224">
        <v>12012</v>
      </c>
      <c r="M26" s="224"/>
      <c r="N26" s="225">
        <v>16016</v>
      </c>
    </row>
    <row r="27" spans="1:14" s="47" customFormat="1" ht="25.5" x14ac:dyDescent="0.25">
      <c r="A27" s="151"/>
      <c r="B27" s="190"/>
      <c r="C27" s="211" t="s">
        <v>203</v>
      </c>
      <c r="D27" s="211" t="s">
        <v>200</v>
      </c>
      <c r="E27" s="211" t="s">
        <v>201</v>
      </c>
      <c r="F27" s="212" t="s">
        <v>189</v>
      </c>
      <c r="G27" s="223"/>
      <c r="H27" s="224">
        <v>609.13</v>
      </c>
      <c r="I27" s="224"/>
      <c r="J27" s="224">
        <v>1218.26</v>
      </c>
      <c r="K27" s="224"/>
      <c r="L27" s="224">
        <v>1827.39</v>
      </c>
      <c r="M27" s="224"/>
      <c r="N27" s="225">
        <v>2436.5300000000002</v>
      </c>
    </row>
    <row r="28" spans="1:14" s="47" customFormat="1" ht="25.5" x14ac:dyDescent="0.25">
      <c r="A28" s="151"/>
      <c r="B28" s="190"/>
      <c r="C28" s="211" t="s">
        <v>204</v>
      </c>
      <c r="D28" s="211" t="s">
        <v>200</v>
      </c>
      <c r="E28" s="211" t="s">
        <v>201</v>
      </c>
      <c r="F28" s="212" t="s">
        <v>189</v>
      </c>
      <c r="G28" s="223"/>
      <c r="H28" s="224">
        <v>200</v>
      </c>
      <c r="I28" s="224"/>
      <c r="J28" s="224">
        <v>400</v>
      </c>
      <c r="K28" s="224"/>
      <c r="L28" s="224">
        <v>600</v>
      </c>
      <c r="M28" s="224"/>
      <c r="N28" s="225">
        <v>800</v>
      </c>
    </row>
    <row r="29" spans="1:14" s="47" customFormat="1" ht="38.25" x14ac:dyDescent="0.25">
      <c r="A29" s="151"/>
      <c r="B29" s="190"/>
      <c r="C29" s="191" t="s">
        <v>205</v>
      </c>
      <c r="D29" s="191" t="s">
        <v>200</v>
      </c>
      <c r="E29" s="191" t="s">
        <v>201</v>
      </c>
      <c r="F29" s="195" t="s">
        <v>189</v>
      </c>
      <c r="G29" s="219"/>
      <c r="H29" s="217">
        <v>2162.5</v>
      </c>
      <c r="I29" s="217"/>
      <c r="J29" s="217">
        <v>4325</v>
      </c>
      <c r="K29" s="217"/>
      <c r="L29" s="217">
        <v>6487.5</v>
      </c>
      <c r="M29" s="217"/>
      <c r="N29" s="218">
        <v>8650</v>
      </c>
    </row>
    <row r="30" spans="1:14" x14ac:dyDescent="0.25">
      <c r="A30" s="154" t="s">
        <v>15</v>
      </c>
      <c r="B30" s="156" t="s">
        <v>135</v>
      </c>
      <c r="C30" s="192"/>
      <c r="D30" s="192"/>
      <c r="E30" s="192"/>
      <c r="F30" s="196"/>
      <c r="G30" s="75">
        <f t="shared" ref="G30:N30" si="1">+G24</f>
        <v>10166.700000000001</v>
      </c>
      <c r="H30" s="76">
        <f t="shared" si="1"/>
        <v>8892.630000000001</v>
      </c>
      <c r="I30" s="76">
        <f t="shared" si="1"/>
        <v>17834.900000000001</v>
      </c>
      <c r="J30" s="76">
        <f t="shared" si="1"/>
        <v>17785.260000000002</v>
      </c>
      <c r="K30" s="76">
        <f t="shared" si="1"/>
        <v>21767</v>
      </c>
      <c r="L30" s="76">
        <f t="shared" si="1"/>
        <v>26677.89</v>
      </c>
      <c r="M30" s="76">
        <f t="shared" si="1"/>
        <v>21767</v>
      </c>
      <c r="N30" s="77">
        <f t="shared" si="1"/>
        <v>35570.53</v>
      </c>
    </row>
    <row r="31" spans="1:14" x14ac:dyDescent="0.25">
      <c r="A31" s="151" t="s">
        <v>22</v>
      </c>
      <c r="B31" s="157" t="s">
        <v>21</v>
      </c>
      <c r="C31" s="203"/>
      <c r="D31" s="203"/>
      <c r="E31" s="203"/>
      <c r="F31" s="205"/>
      <c r="G31" s="78">
        <v>13023.39</v>
      </c>
      <c r="H31" s="80">
        <f>SUM(H32:H39)</f>
        <v>5574.23</v>
      </c>
      <c r="I31" s="80">
        <v>19156.96</v>
      </c>
      <c r="J31" s="80">
        <f>SUM(J32:J39)</f>
        <v>11148.46</v>
      </c>
      <c r="K31" s="80">
        <v>32960.449999999997</v>
      </c>
      <c r="L31" s="80">
        <f>SUM(L32:L39)</f>
        <v>16722.690000000002</v>
      </c>
      <c r="M31" s="80">
        <v>33469.9</v>
      </c>
      <c r="N31" s="82">
        <f>SUM(N32:N39)</f>
        <v>22296.91</v>
      </c>
    </row>
    <row r="32" spans="1:14" ht="25.5" x14ac:dyDescent="0.25">
      <c r="A32" s="151"/>
      <c r="B32" s="226"/>
      <c r="C32" s="204" t="s">
        <v>206</v>
      </c>
      <c r="D32" s="204" t="s">
        <v>207</v>
      </c>
      <c r="E32" s="204" t="s">
        <v>208</v>
      </c>
      <c r="F32" s="206" t="s">
        <v>189</v>
      </c>
      <c r="G32" s="220"/>
      <c r="H32" s="221">
        <v>149.59</v>
      </c>
      <c r="I32" s="221"/>
      <c r="J32" s="221">
        <v>299.18</v>
      </c>
      <c r="K32" s="221"/>
      <c r="L32" s="221">
        <v>448.77</v>
      </c>
      <c r="M32" s="221"/>
      <c r="N32" s="222">
        <v>598.34</v>
      </c>
    </row>
    <row r="33" spans="1:14" ht="25.5" x14ac:dyDescent="0.25">
      <c r="A33" s="151"/>
      <c r="B33" s="226"/>
      <c r="C33" s="211" t="s">
        <v>209</v>
      </c>
      <c r="D33" s="211" t="s">
        <v>207</v>
      </c>
      <c r="E33" s="211" t="s">
        <v>210</v>
      </c>
      <c r="F33" s="212" t="s">
        <v>189</v>
      </c>
      <c r="G33" s="223"/>
      <c r="H33" s="224">
        <v>125</v>
      </c>
      <c r="I33" s="224"/>
      <c r="J33" s="224">
        <v>250</v>
      </c>
      <c r="K33" s="224"/>
      <c r="L33" s="224">
        <v>375</v>
      </c>
      <c r="M33" s="224"/>
      <c r="N33" s="225">
        <v>500</v>
      </c>
    </row>
    <row r="34" spans="1:14" ht="25.5" x14ac:dyDescent="0.25">
      <c r="A34" s="151"/>
      <c r="B34" s="226"/>
      <c r="C34" s="211" t="s">
        <v>211</v>
      </c>
      <c r="D34" s="211" t="s">
        <v>207</v>
      </c>
      <c r="E34" s="211" t="s">
        <v>208</v>
      </c>
      <c r="F34" s="212" t="s">
        <v>189</v>
      </c>
      <c r="G34" s="223"/>
      <c r="H34" s="224">
        <v>768.14</v>
      </c>
      <c r="I34" s="224"/>
      <c r="J34" s="224">
        <v>1536.28</v>
      </c>
      <c r="K34" s="224"/>
      <c r="L34" s="224">
        <v>2304.42</v>
      </c>
      <c r="M34" s="224"/>
      <c r="N34" s="225">
        <v>3072.57</v>
      </c>
    </row>
    <row r="35" spans="1:14" ht="25.5" x14ac:dyDescent="0.25">
      <c r="A35" s="151"/>
      <c r="B35" s="226"/>
      <c r="C35" s="211" t="s">
        <v>212</v>
      </c>
      <c r="D35" s="211" t="s">
        <v>207</v>
      </c>
      <c r="E35" s="211" t="s">
        <v>210</v>
      </c>
      <c r="F35" s="212" t="s">
        <v>189</v>
      </c>
      <c r="G35" s="223"/>
      <c r="H35" s="224">
        <v>31.5</v>
      </c>
      <c r="I35" s="224"/>
      <c r="J35" s="224">
        <v>63</v>
      </c>
      <c r="K35" s="224"/>
      <c r="L35" s="224">
        <v>94.5</v>
      </c>
      <c r="M35" s="224"/>
      <c r="N35" s="225">
        <v>126</v>
      </c>
    </row>
    <row r="36" spans="1:14" ht="25.5" x14ac:dyDescent="0.25">
      <c r="A36" s="151"/>
      <c r="B36" s="226"/>
      <c r="C36" s="211" t="s">
        <v>213</v>
      </c>
      <c r="D36" s="211" t="s">
        <v>207</v>
      </c>
      <c r="E36" s="211" t="s">
        <v>210</v>
      </c>
      <c r="F36" s="212" t="s">
        <v>189</v>
      </c>
      <c r="G36" s="223"/>
      <c r="H36" s="224">
        <v>375</v>
      </c>
      <c r="I36" s="224"/>
      <c r="J36" s="224">
        <v>750</v>
      </c>
      <c r="K36" s="224"/>
      <c r="L36" s="224">
        <v>1125</v>
      </c>
      <c r="M36" s="224"/>
      <c r="N36" s="225">
        <v>1500</v>
      </c>
    </row>
    <row r="37" spans="1:14" ht="25.5" x14ac:dyDescent="0.25">
      <c r="A37" s="151"/>
      <c r="B37" s="226"/>
      <c r="C37" s="211" t="s">
        <v>214</v>
      </c>
      <c r="D37" s="211" t="s">
        <v>215</v>
      </c>
      <c r="E37" s="211" t="s">
        <v>216</v>
      </c>
      <c r="F37" s="212" t="s">
        <v>189</v>
      </c>
      <c r="G37" s="223"/>
      <c r="H37" s="224">
        <v>875</v>
      </c>
      <c r="I37" s="224"/>
      <c r="J37" s="224">
        <v>1750</v>
      </c>
      <c r="K37" s="224"/>
      <c r="L37" s="224">
        <v>2625</v>
      </c>
      <c r="M37" s="224"/>
      <c r="N37" s="225">
        <v>3500</v>
      </c>
    </row>
    <row r="38" spans="1:14" ht="25.5" x14ac:dyDescent="0.25">
      <c r="A38" s="151"/>
      <c r="B38" s="226"/>
      <c r="C38" s="211" t="s">
        <v>217</v>
      </c>
      <c r="D38" s="211" t="s">
        <v>215</v>
      </c>
      <c r="E38" s="211" t="s">
        <v>218</v>
      </c>
      <c r="F38" s="212" t="s">
        <v>189</v>
      </c>
      <c r="G38" s="223"/>
      <c r="H38" s="224">
        <v>1000</v>
      </c>
      <c r="I38" s="224"/>
      <c r="J38" s="224">
        <v>2000</v>
      </c>
      <c r="K38" s="224"/>
      <c r="L38" s="224">
        <v>3000</v>
      </c>
      <c r="M38" s="224"/>
      <c r="N38" s="225">
        <v>4000</v>
      </c>
    </row>
    <row r="39" spans="1:14" ht="51" x14ac:dyDescent="0.25">
      <c r="A39" s="151"/>
      <c r="B39" s="226"/>
      <c r="C39" s="191" t="s">
        <v>219</v>
      </c>
      <c r="D39" s="191" t="s">
        <v>215</v>
      </c>
      <c r="E39" s="191" t="s">
        <v>220</v>
      </c>
      <c r="F39" s="195" t="s">
        <v>189</v>
      </c>
      <c r="G39" s="219"/>
      <c r="H39" s="217">
        <v>2250</v>
      </c>
      <c r="I39" s="217"/>
      <c r="J39" s="217">
        <v>4500</v>
      </c>
      <c r="K39" s="217"/>
      <c r="L39" s="217">
        <v>6750</v>
      </c>
      <c r="M39" s="217"/>
      <c r="N39" s="218">
        <v>9000</v>
      </c>
    </row>
    <row r="40" spans="1:14" ht="30" x14ac:dyDescent="0.25">
      <c r="A40" s="151" t="s">
        <v>24</v>
      </c>
      <c r="B40" s="157" t="s">
        <v>23</v>
      </c>
      <c r="C40" s="193"/>
      <c r="D40" s="193"/>
      <c r="E40" s="193"/>
      <c r="F40" s="197"/>
      <c r="G40" s="78"/>
      <c r="H40" s="80">
        <f>SUM(H41:H44)</f>
        <v>625</v>
      </c>
      <c r="I40" s="80"/>
      <c r="J40" s="80">
        <f>SUM(J41:J44)</f>
        <v>1250</v>
      </c>
      <c r="K40" s="80"/>
      <c r="L40" s="80">
        <f>SUM(L41:L44)</f>
        <v>1875</v>
      </c>
      <c r="M40" s="80"/>
      <c r="N40" s="82">
        <f>SUM(N41:N44)</f>
        <v>2500</v>
      </c>
    </row>
    <row r="41" spans="1:14" ht="38.25" x14ac:dyDescent="0.25">
      <c r="A41" s="151"/>
      <c r="B41" s="226"/>
      <c r="C41" s="204" t="s">
        <v>221</v>
      </c>
      <c r="D41" s="204" t="s">
        <v>222</v>
      </c>
      <c r="E41" s="204" t="s">
        <v>223</v>
      </c>
      <c r="F41" s="206" t="s">
        <v>189</v>
      </c>
      <c r="G41" s="220"/>
      <c r="H41" s="221">
        <v>250</v>
      </c>
      <c r="I41" s="221"/>
      <c r="J41" s="221">
        <v>500</v>
      </c>
      <c r="K41" s="221"/>
      <c r="L41" s="221">
        <v>750</v>
      </c>
      <c r="M41" s="221"/>
      <c r="N41" s="222">
        <v>1000</v>
      </c>
    </row>
    <row r="42" spans="1:14" ht="38.25" x14ac:dyDescent="0.25">
      <c r="A42" s="151"/>
      <c r="B42" s="226"/>
      <c r="C42" s="211" t="s">
        <v>224</v>
      </c>
      <c r="D42" s="211" t="s">
        <v>225</v>
      </c>
      <c r="E42" s="211" t="s">
        <v>223</v>
      </c>
      <c r="F42" s="212" t="s">
        <v>189</v>
      </c>
      <c r="G42" s="223"/>
      <c r="H42" s="224">
        <v>200</v>
      </c>
      <c r="I42" s="224"/>
      <c r="J42" s="224">
        <v>400</v>
      </c>
      <c r="K42" s="224"/>
      <c r="L42" s="224">
        <v>600</v>
      </c>
      <c r="M42" s="224"/>
      <c r="N42" s="225">
        <v>800</v>
      </c>
    </row>
    <row r="43" spans="1:14" ht="38.25" x14ac:dyDescent="0.25">
      <c r="A43" s="151"/>
      <c r="B43" s="226"/>
      <c r="C43" s="211" t="s">
        <v>226</v>
      </c>
      <c r="D43" s="211" t="s">
        <v>227</v>
      </c>
      <c r="E43" s="211" t="s">
        <v>223</v>
      </c>
      <c r="F43" s="212" t="s">
        <v>189</v>
      </c>
      <c r="G43" s="223"/>
      <c r="H43" s="224">
        <v>50</v>
      </c>
      <c r="I43" s="224"/>
      <c r="J43" s="224">
        <v>100</v>
      </c>
      <c r="K43" s="224"/>
      <c r="L43" s="224">
        <v>150</v>
      </c>
      <c r="M43" s="224"/>
      <c r="N43" s="225">
        <v>200</v>
      </c>
    </row>
    <row r="44" spans="1:14" ht="38.25" x14ac:dyDescent="0.25">
      <c r="A44" s="151"/>
      <c r="B44" s="226"/>
      <c r="C44" s="191" t="s">
        <v>228</v>
      </c>
      <c r="D44" s="191" t="s">
        <v>229</v>
      </c>
      <c r="E44" s="191" t="s">
        <v>230</v>
      </c>
      <c r="F44" s="195" t="s">
        <v>189</v>
      </c>
      <c r="G44" s="219"/>
      <c r="H44" s="217">
        <v>125</v>
      </c>
      <c r="I44" s="217"/>
      <c r="J44" s="217">
        <v>250</v>
      </c>
      <c r="K44" s="217"/>
      <c r="L44" s="217">
        <v>375</v>
      </c>
      <c r="M44" s="217"/>
      <c r="N44" s="218">
        <v>500</v>
      </c>
    </row>
    <row r="45" spans="1:14" x14ac:dyDescent="0.25">
      <c r="A45" s="151" t="s">
        <v>26</v>
      </c>
      <c r="B45" s="150" t="s">
        <v>25</v>
      </c>
      <c r="C45" s="193"/>
      <c r="D45" s="193"/>
      <c r="E45" s="193"/>
      <c r="F45" s="197"/>
      <c r="G45" s="78">
        <v>0.08</v>
      </c>
      <c r="H45" s="80">
        <v>12.53</v>
      </c>
      <c r="I45" s="80">
        <v>0.08</v>
      </c>
      <c r="J45" s="80">
        <v>25.06</v>
      </c>
      <c r="K45" s="80">
        <v>0.08</v>
      </c>
      <c r="L45" s="80">
        <v>37.590000000000003</v>
      </c>
      <c r="M45" s="80">
        <v>0.08</v>
      </c>
      <c r="N45" s="82">
        <v>50.11</v>
      </c>
    </row>
    <row r="46" spans="1:14" ht="25.5" x14ac:dyDescent="0.25">
      <c r="A46" s="151"/>
      <c r="B46" s="190"/>
      <c r="C46" s="193" t="s">
        <v>231</v>
      </c>
      <c r="D46" s="193" t="s">
        <v>232</v>
      </c>
      <c r="E46" s="193" t="s">
        <v>233</v>
      </c>
      <c r="F46" s="197" t="s">
        <v>189</v>
      </c>
      <c r="G46" s="78"/>
      <c r="H46" s="80">
        <v>12.53</v>
      </c>
      <c r="I46" s="80"/>
      <c r="J46" s="80">
        <v>25.06</v>
      </c>
      <c r="K46" s="80"/>
      <c r="L46" s="80">
        <v>37.590000000000003</v>
      </c>
      <c r="M46" s="80"/>
      <c r="N46" s="82">
        <v>50.11</v>
      </c>
    </row>
    <row r="47" spans="1:14" x14ac:dyDescent="0.25">
      <c r="A47" s="151" t="s">
        <v>28</v>
      </c>
      <c r="B47" s="150" t="s">
        <v>27</v>
      </c>
      <c r="C47" s="192"/>
      <c r="D47" s="192"/>
      <c r="E47" s="192"/>
      <c r="F47" s="196"/>
      <c r="G47" s="83"/>
      <c r="H47" s="85"/>
      <c r="I47" s="85"/>
      <c r="J47" s="85"/>
      <c r="K47" s="85"/>
      <c r="L47" s="85"/>
      <c r="M47" s="85"/>
      <c r="N47" s="87"/>
    </row>
    <row r="48" spans="1:14" x14ac:dyDescent="0.25">
      <c r="A48" s="151" t="s">
        <v>30</v>
      </c>
      <c r="B48" s="150" t="s">
        <v>29</v>
      </c>
      <c r="C48" s="203"/>
      <c r="D48" s="203"/>
      <c r="E48" s="203"/>
      <c r="F48" s="205"/>
      <c r="G48" s="83">
        <v>2478.9499999999998</v>
      </c>
      <c r="H48" s="85">
        <f>SUM(H49:H54)</f>
        <v>2564.52</v>
      </c>
      <c r="I48" s="85">
        <v>2530.7199999999998</v>
      </c>
      <c r="J48" s="85">
        <f>SUM(J49:J54)</f>
        <v>5129.04</v>
      </c>
      <c r="K48" s="85">
        <v>2571.5100000000002</v>
      </c>
      <c r="L48" s="85">
        <f>SUM(L49:L54)</f>
        <v>7693.56</v>
      </c>
      <c r="M48" s="85">
        <v>6327.95</v>
      </c>
      <c r="N48" s="87">
        <f>SUM(N49:N54)</f>
        <v>10258.09</v>
      </c>
    </row>
    <row r="49" spans="1:14" ht="25.5" x14ac:dyDescent="0.25">
      <c r="A49" s="151"/>
      <c r="B49" s="190"/>
      <c r="C49" s="204" t="s">
        <v>234</v>
      </c>
      <c r="D49" s="204" t="s">
        <v>235</v>
      </c>
      <c r="E49" s="204" t="s">
        <v>236</v>
      </c>
      <c r="F49" s="206" t="s">
        <v>189</v>
      </c>
      <c r="G49" s="228"/>
      <c r="H49" s="233">
        <v>519.25</v>
      </c>
      <c r="I49" s="230"/>
      <c r="J49" s="233">
        <v>1038.5</v>
      </c>
      <c r="K49" s="230"/>
      <c r="L49" s="233">
        <v>1557.75</v>
      </c>
      <c r="M49" s="230"/>
      <c r="N49" s="234">
        <v>2077</v>
      </c>
    </row>
    <row r="50" spans="1:14" ht="25.5" x14ac:dyDescent="0.25">
      <c r="A50" s="151"/>
      <c r="B50" s="190"/>
      <c r="C50" s="211" t="s">
        <v>237</v>
      </c>
      <c r="D50" s="211" t="s">
        <v>235</v>
      </c>
      <c r="E50" s="211" t="s">
        <v>236</v>
      </c>
      <c r="F50" s="212" t="s">
        <v>189</v>
      </c>
      <c r="G50" s="235"/>
      <c r="H50" s="236">
        <v>7</v>
      </c>
      <c r="I50" s="237"/>
      <c r="J50" s="236">
        <v>14</v>
      </c>
      <c r="K50" s="237"/>
      <c r="L50" s="236">
        <v>21</v>
      </c>
      <c r="M50" s="237"/>
      <c r="N50" s="238">
        <v>28</v>
      </c>
    </row>
    <row r="51" spans="1:14" ht="25.5" x14ac:dyDescent="0.25">
      <c r="A51" s="151"/>
      <c r="B51" s="190"/>
      <c r="C51" s="211" t="s">
        <v>238</v>
      </c>
      <c r="D51" s="211" t="s">
        <v>235</v>
      </c>
      <c r="E51" s="211" t="s">
        <v>236</v>
      </c>
      <c r="F51" s="212" t="s">
        <v>189</v>
      </c>
      <c r="G51" s="235"/>
      <c r="H51" s="236">
        <v>102.5</v>
      </c>
      <c r="I51" s="237"/>
      <c r="J51" s="236">
        <v>205</v>
      </c>
      <c r="K51" s="237"/>
      <c r="L51" s="236">
        <v>307.5</v>
      </c>
      <c r="M51" s="237"/>
      <c r="N51" s="238">
        <v>410</v>
      </c>
    </row>
    <row r="52" spans="1:14" ht="25.5" x14ac:dyDescent="0.25">
      <c r="A52" s="151"/>
      <c r="B52" s="190"/>
      <c r="C52" s="211" t="s">
        <v>239</v>
      </c>
      <c r="D52" s="211" t="s">
        <v>235</v>
      </c>
      <c r="E52" s="211" t="s">
        <v>236</v>
      </c>
      <c r="F52" s="212" t="s">
        <v>189</v>
      </c>
      <c r="G52" s="235"/>
      <c r="H52" s="236">
        <v>410</v>
      </c>
      <c r="I52" s="237"/>
      <c r="J52" s="236">
        <v>820</v>
      </c>
      <c r="K52" s="237"/>
      <c r="L52" s="236">
        <v>1230</v>
      </c>
      <c r="M52" s="237"/>
      <c r="N52" s="238">
        <v>1640</v>
      </c>
    </row>
    <row r="53" spans="1:14" ht="38.25" x14ac:dyDescent="0.25">
      <c r="A53" s="151"/>
      <c r="B53" s="190"/>
      <c r="C53" s="211" t="s">
        <v>240</v>
      </c>
      <c r="D53" s="211" t="s">
        <v>241</v>
      </c>
      <c r="E53" s="211" t="s">
        <v>242</v>
      </c>
      <c r="F53" s="212" t="s">
        <v>189</v>
      </c>
      <c r="G53" s="235"/>
      <c r="H53" s="236">
        <v>1400.77</v>
      </c>
      <c r="I53" s="237"/>
      <c r="J53" s="236">
        <v>2801.54</v>
      </c>
      <c r="K53" s="237"/>
      <c r="L53" s="236">
        <v>4202.3100000000004</v>
      </c>
      <c r="M53" s="237"/>
      <c r="N53" s="238">
        <v>5603.09</v>
      </c>
    </row>
    <row r="54" spans="1:14" ht="38.25" x14ac:dyDescent="0.25">
      <c r="A54" s="151"/>
      <c r="B54" s="190"/>
      <c r="C54" s="191" t="s">
        <v>243</v>
      </c>
      <c r="D54" s="191" t="s">
        <v>241</v>
      </c>
      <c r="E54" s="191" t="s">
        <v>242</v>
      </c>
      <c r="F54" s="195" t="s">
        <v>189</v>
      </c>
      <c r="G54" s="227"/>
      <c r="H54" s="231">
        <v>125</v>
      </c>
      <c r="I54" s="229"/>
      <c r="J54" s="231">
        <v>250</v>
      </c>
      <c r="K54" s="229"/>
      <c r="L54" s="231">
        <v>375</v>
      </c>
      <c r="M54" s="229"/>
      <c r="N54" s="232">
        <v>500</v>
      </c>
    </row>
    <row r="55" spans="1:14" x14ac:dyDescent="0.25">
      <c r="A55" s="154" t="s">
        <v>20</v>
      </c>
      <c r="B55" s="156" t="s">
        <v>119</v>
      </c>
      <c r="C55" s="192"/>
      <c r="D55" s="192"/>
      <c r="E55" s="192"/>
      <c r="F55" s="196"/>
      <c r="G55" s="75">
        <f t="shared" ref="G55:N55" si="2">+G48+G47+G45+G40+G31</f>
        <v>15502.419999999998</v>
      </c>
      <c r="H55" s="76">
        <f t="shared" si="2"/>
        <v>8776.2799999999988</v>
      </c>
      <c r="I55" s="76">
        <f t="shared" si="2"/>
        <v>21687.759999999998</v>
      </c>
      <c r="J55" s="76">
        <f t="shared" si="2"/>
        <v>17552.559999999998</v>
      </c>
      <c r="K55" s="76">
        <f t="shared" si="2"/>
        <v>35532.039999999994</v>
      </c>
      <c r="L55" s="76">
        <f t="shared" si="2"/>
        <v>26328.840000000004</v>
      </c>
      <c r="M55" s="76">
        <f t="shared" si="2"/>
        <v>39797.93</v>
      </c>
      <c r="N55" s="77">
        <f t="shared" si="2"/>
        <v>35105.11</v>
      </c>
    </row>
    <row r="56" spans="1:14" x14ac:dyDescent="0.25">
      <c r="A56" s="151" t="s">
        <v>33</v>
      </c>
      <c r="B56" s="150" t="s">
        <v>32</v>
      </c>
      <c r="C56" s="152"/>
      <c r="D56" s="152"/>
      <c r="E56" s="152"/>
      <c r="F56" s="153"/>
      <c r="G56" s="83"/>
      <c r="H56" s="85"/>
      <c r="I56" s="85"/>
      <c r="J56" s="85"/>
      <c r="K56" s="85"/>
      <c r="L56" s="85"/>
      <c r="M56" s="85"/>
      <c r="N56" s="87"/>
    </row>
    <row r="57" spans="1:14" x14ac:dyDescent="0.25">
      <c r="A57" s="151" t="s">
        <v>34</v>
      </c>
      <c r="B57" s="150" t="s">
        <v>0</v>
      </c>
      <c r="C57" s="152"/>
      <c r="D57" s="152"/>
      <c r="E57" s="152"/>
      <c r="F57" s="153"/>
      <c r="G57" s="83"/>
      <c r="H57" s="85"/>
      <c r="I57" s="85">
        <v>41895.26</v>
      </c>
      <c r="J57" s="85"/>
      <c r="K57" s="85">
        <v>96190.2</v>
      </c>
      <c r="L57" s="85"/>
      <c r="M57" s="85">
        <v>226112.2</v>
      </c>
      <c r="N57" s="87"/>
    </row>
    <row r="58" spans="1:14" x14ac:dyDescent="0.25">
      <c r="A58" s="151" t="s">
        <v>35</v>
      </c>
      <c r="B58" s="150" t="s">
        <v>1</v>
      </c>
      <c r="C58" s="152"/>
      <c r="D58" s="152"/>
      <c r="E58" s="152"/>
      <c r="F58" s="153"/>
      <c r="G58" s="83"/>
      <c r="H58" s="85"/>
      <c r="I58" s="85"/>
      <c r="J58" s="85"/>
      <c r="K58" s="85">
        <v>42084.160000000003</v>
      </c>
      <c r="L58" s="85"/>
      <c r="M58" s="85">
        <v>42084.160000000003</v>
      </c>
      <c r="N58" s="87"/>
    </row>
    <row r="59" spans="1:14" x14ac:dyDescent="0.25">
      <c r="A59" s="151" t="s">
        <v>37</v>
      </c>
      <c r="B59" s="150" t="s">
        <v>36</v>
      </c>
      <c r="C59" s="152"/>
      <c r="D59" s="152"/>
      <c r="E59" s="152"/>
      <c r="F59" s="153"/>
      <c r="G59" s="78"/>
      <c r="H59" s="80"/>
      <c r="I59" s="80"/>
      <c r="J59" s="80"/>
      <c r="K59" s="80"/>
      <c r="L59" s="80"/>
      <c r="M59" s="80"/>
      <c r="N59" s="82"/>
    </row>
    <row r="60" spans="1:14" x14ac:dyDescent="0.25">
      <c r="A60" s="151" t="s">
        <v>38</v>
      </c>
      <c r="B60" s="150" t="s">
        <v>2</v>
      </c>
      <c r="C60" s="152"/>
      <c r="D60" s="152"/>
      <c r="E60" s="152"/>
      <c r="F60" s="153"/>
      <c r="G60" s="78">
        <v>1000</v>
      </c>
      <c r="H60" s="80"/>
      <c r="I60" s="80">
        <v>1000</v>
      </c>
      <c r="J60" s="80"/>
      <c r="K60" s="80">
        <v>1000</v>
      </c>
      <c r="L60" s="80"/>
      <c r="M60" s="80">
        <v>1000</v>
      </c>
      <c r="N60" s="82"/>
    </row>
    <row r="61" spans="1:14" x14ac:dyDescent="0.25">
      <c r="A61" s="154" t="s">
        <v>31</v>
      </c>
      <c r="B61" s="156" t="s">
        <v>118</v>
      </c>
      <c r="C61" s="152"/>
      <c r="D61" s="152"/>
      <c r="E61" s="152"/>
      <c r="F61" s="153"/>
      <c r="G61" s="75">
        <f t="shared" ref="G61:N61" si="3">+G60+G59+G58+G57+G56</f>
        <v>1000</v>
      </c>
      <c r="H61" s="76">
        <f t="shared" si="3"/>
        <v>0</v>
      </c>
      <c r="I61" s="76">
        <f t="shared" si="3"/>
        <v>42895.26</v>
      </c>
      <c r="J61" s="76">
        <f t="shared" si="3"/>
        <v>0</v>
      </c>
      <c r="K61" s="76">
        <f t="shared" si="3"/>
        <v>139274.35999999999</v>
      </c>
      <c r="L61" s="76">
        <f t="shared" si="3"/>
        <v>0</v>
      </c>
      <c r="M61" s="76">
        <f t="shared" si="3"/>
        <v>269196.36</v>
      </c>
      <c r="N61" s="77">
        <f t="shared" si="3"/>
        <v>0</v>
      </c>
    </row>
    <row r="62" spans="1:14" x14ac:dyDescent="0.25">
      <c r="A62" s="151" t="s">
        <v>41</v>
      </c>
      <c r="B62" s="150" t="s">
        <v>40</v>
      </c>
      <c r="C62" s="152"/>
      <c r="D62" s="152"/>
      <c r="E62" s="152"/>
      <c r="F62" s="153"/>
      <c r="G62" s="83"/>
      <c r="H62" s="85"/>
      <c r="I62" s="85"/>
      <c r="J62" s="85"/>
      <c r="K62" s="85"/>
      <c r="L62" s="85"/>
      <c r="M62" s="85"/>
      <c r="N62" s="87"/>
    </row>
    <row r="63" spans="1:14" x14ac:dyDescent="0.25">
      <c r="A63" s="151" t="s">
        <v>43</v>
      </c>
      <c r="B63" s="150" t="s">
        <v>42</v>
      </c>
      <c r="C63" s="152"/>
      <c r="D63" s="152"/>
      <c r="E63" s="152"/>
      <c r="F63" s="153"/>
      <c r="G63" s="83"/>
      <c r="H63" s="85"/>
      <c r="I63" s="85"/>
      <c r="J63" s="85"/>
      <c r="K63" s="85"/>
      <c r="L63" s="85"/>
      <c r="M63" s="85"/>
      <c r="N63" s="87"/>
    </row>
    <row r="64" spans="1:14" x14ac:dyDescent="0.25">
      <c r="A64" s="151" t="s">
        <v>45</v>
      </c>
      <c r="B64" s="150" t="s">
        <v>44</v>
      </c>
      <c r="C64" s="152"/>
      <c r="D64" s="152"/>
      <c r="E64" s="152"/>
      <c r="F64" s="153"/>
      <c r="G64" s="83"/>
      <c r="H64" s="85"/>
      <c r="I64" s="85"/>
      <c r="J64" s="85"/>
      <c r="K64" s="85"/>
      <c r="L64" s="85"/>
      <c r="M64" s="85"/>
      <c r="N64" s="87"/>
    </row>
    <row r="65" spans="1:14" x14ac:dyDescent="0.25">
      <c r="A65" s="151" t="s">
        <v>47</v>
      </c>
      <c r="B65" s="150" t="s">
        <v>46</v>
      </c>
      <c r="C65" s="152"/>
      <c r="D65" s="152"/>
      <c r="E65" s="152"/>
      <c r="F65" s="153"/>
      <c r="G65" s="83"/>
      <c r="H65" s="85"/>
      <c r="I65" s="85"/>
      <c r="J65" s="85"/>
      <c r="K65" s="85"/>
      <c r="L65" s="85"/>
      <c r="M65" s="85"/>
      <c r="N65" s="87"/>
    </row>
    <row r="66" spans="1:14" x14ac:dyDescent="0.25">
      <c r="A66" s="154" t="s">
        <v>39</v>
      </c>
      <c r="B66" s="155" t="s">
        <v>117</v>
      </c>
      <c r="C66" s="152"/>
      <c r="D66" s="152"/>
      <c r="E66" s="152"/>
      <c r="F66" s="153"/>
      <c r="G66" s="75">
        <f t="shared" ref="G66:N66" si="4">+G65+G64+G63+G62</f>
        <v>0</v>
      </c>
      <c r="H66" s="76">
        <f t="shared" si="4"/>
        <v>0</v>
      </c>
      <c r="I66" s="76">
        <f t="shared" si="4"/>
        <v>0</v>
      </c>
      <c r="J66" s="76">
        <f t="shared" si="4"/>
        <v>0</v>
      </c>
      <c r="K66" s="76">
        <f t="shared" si="4"/>
        <v>0</v>
      </c>
      <c r="L66" s="76">
        <f t="shared" si="4"/>
        <v>0</v>
      </c>
      <c r="M66" s="76">
        <f t="shared" si="4"/>
        <v>0</v>
      </c>
      <c r="N66" s="77">
        <f t="shared" si="4"/>
        <v>0</v>
      </c>
    </row>
    <row r="67" spans="1:14" x14ac:dyDescent="0.25">
      <c r="A67" s="151" t="s">
        <v>50</v>
      </c>
      <c r="B67" s="150" t="s">
        <v>49</v>
      </c>
      <c r="C67" s="152"/>
      <c r="D67" s="152"/>
      <c r="E67" s="152"/>
      <c r="F67" s="153"/>
      <c r="G67" s="83"/>
      <c r="H67" s="85"/>
      <c r="I67" s="85"/>
      <c r="J67" s="85"/>
      <c r="K67" s="85"/>
      <c r="L67" s="85"/>
      <c r="M67" s="85"/>
      <c r="N67" s="87"/>
    </row>
    <row r="68" spans="1:14" x14ac:dyDescent="0.25">
      <c r="A68" s="151" t="s">
        <v>52</v>
      </c>
      <c r="B68" s="150" t="s">
        <v>51</v>
      </c>
      <c r="C68" s="152"/>
      <c r="D68" s="152"/>
      <c r="E68" s="152"/>
      <c r="F68" s="153"/>
      <c r="G68" s="83"/>
      <c r="H68" s="85"/>
      <c r="I68" s="85"/>
      <c r="J68" s="85"/>
      <c r="K68" s="85"/>
      <c r="L68" s="85"/>
      <c r="M68" s="85"/>
      <c r="N68" s="87"/>
    </row>
    <row r="69" spans="1:14" x14ac:dyDescent="0.25">
      <c r="A69" s="151" t="s">
        <v>54</v>
      </c>
      <c r="B69" s="150" t="s">
        <v>53</v>
      </c>
      <c r="C69" s="152"/>
      <c r="D69" s="152"/>
      <c r="E69" s="152"/>
      <c r="F69" s="153"/>
      <c r="G69" s="83"/>
      <c r="H69" s="85"/>
      <c r="I69" s="85"/>
      <c r="J69" s="85"/>
      <c r="K69" s="85"/>
      <c r="L69" s="85"/>
      <c r="M69" s="85"/>
      <c r="N69" s="87"/>
    </row>
    <row r="70" spans="1:14" x14ac:dyDescent="0.25">
      <c r="A70" s="151" t="s">
        <v>56</v>
      </c>
      <c r="B70" s="150" t="s">
        <v>55</v>
      </c>
      <c r="C70" s="152"/>
      <c r="D70" s="152"/>
      <c r="E70" s="152"/>
      <c r="F70" s="153"/>
      <c r="G70" s="83"/>
      <c r="H70" s="85"/>
      <c r="I70" s="85"/>
      <c r="J70" s="85"/>
      <c r="K70" s="85"/>
      <c r="L70" s="85"/>
      <c r="M70" s="85"/>
      <c r="N70" s="87"/>
    </row>
    <row r="71" spans="1:14" x14ac:dyDescent="0.25">
      <c r="A71" s="154" t="s">
        <v>48</v>
      </c>
      <c r="B71" s="156" t="s">
        <v>116</v>
      </c>
      <c r="C71" s="152"/>
      <c r="D71" s="152"/>
      <c r="E71" s="152"/>
      <c r="F71" s="153"/>
      <c r="G71" s="75">
        <f t="shared" ref="G71:N71" si="5">+G70+G69+G68+G67</f>
        <v>0</v>
      </c>
      <c r="H71" s="76">
        <f t="shared" si="5"/>
        <v>0</v>
      </c>
      <c r="I71" s="76">
        <f t="shared" si="5"/>
        <v>0</v>
      </c>
      <c r="J71" s="76">
        <f t="shared" si="5"/>
        <v>0</v>
      </c>
      <c r="K71" s="76">
        <f t="shared" si="5"/>
        <v>0</v>
      </c>
      <c r="L71" s="76">
        <f t="shared" si="5"/>
        <v>0</v>
      </c>
      <c r="M71" s="76">
        <f t="shared" si="5"/>
        <v>0</v>
      </c>
      <c r="N71" s="77">
        <f t="shared" si="5"/>
        <v>0</v>
      </c>
    </row>
    <row r="72" spans="1:14" x14ac:dyDescent="0.25">
      <c r="A72" s="151" t="s">
        <v>59</v>
      </c>
      <c r="B72" s="150" t="s">
        <v>58</v>
      </c>
      <c r="C72" s="203"/>
      <c r="D72" s="203"/>
      <c r="E72" s="203"/>
      <c r="F72" s="205"/>
      <c r="G72" s="83">
        <v>16070.77</v>
      </c>
      <c r="H72" s="85">
        <f>SUM(H73:H77)</f>
        <v>51617.81</v>
      </c>
      <c r="I72" s="85">
        <v>37091.65</v>
      </c>
      <c r="J72" s="85">
        <f>SUM(J73:J77)</f>
        <v>103235.62</v>
      </c>
      <c r="K72" s="85">
        <v>71565.7</v>
      </c>
      <c r="L72" s="85">
        <f>SUM(L73:L77)</f>
        <v>154853.43</v>
      </c>
      <c r="M72" s="85">
        <v>99268.97</v>
      </c>
      <c r="N72" s="87">
        <f>SUM(N73:N77)</f>
        <v>214420.87</v>
      </c>
    </row>
    <row r="73" spans="1:14" ht="38.25" x14ac:dyDescent="0.25">
      <c r="A73" s="151"/>
      <c r="B73" s="190"/>
      <c r="C73" s="204" t="s">
        <v>244</v>
      </c>
      <c r="D73" s="204" t="s">
        <v>245</v>
      </c>
      <c r="E73" s="204" t="s">
        <v>246</v>
      </c>
      <c r="F73" s="206" t="s">
        <v>247</v>
      </c>
      <c r="G73" s="228"/>
      <c r="H73" s="233">
        <v>7977.77</v>
      </c>
      <c r="I73" s="230"/>
      <c r="J73" s="233">
        <v>15955.54</v>
      </c>
      <c r="K73" s="230"/>
      <c r="L73" s="233">
        <v>23933.31</v>
      </c>
      <c r="M73" s="230"/>
      <c r="N73" s="234">
        <v>34570.33</v>
      </c>
    </row>
    <row r="74" spans="1:14" ht="38.25" x14ac:dyDescent="0.25">
      <c r="A74" s="151"/>
      <c r="B74" s="190"/>
      <c r="C74" s="211" t="s">
        <v>248</v>
      </c>
      <c r="D74" s="211" t="s">
        <v>249</v>
      </c>
      <c r="E74" s="211" t="s">
        <v>250</v>
      </c>
      <c r="F74" s="212" t="s">
        <v>247</v>
      </c>
      <c r="G74" s="235"/>
      <c r="H74" s="236">
        <v>14446.76</v>
      </c>
      <c r="I74" s="237"/>
      <c r="J74" s="236">
        <v>28893.52</v>
      </c>
      <c r="K74" s="237"/>
      <c r="L74" s="236">
        <v>43340.28</v>
      </c>
      <c r="M74" s="237"/>
      <c r="N74" s="238">
        <v>62602.63</v>
      </c>
    </row>
    <row r="75" spans="1:14" ht="38.25" x14ac:dyDescent="0.25">
      <c r="A75" s="151"/>
      <c r="B75" s="190"/>
      <c r="C75" s="211" t="s">
        <v>251</v>
      </c>
      <c r="D75" s="211" t="s">
        <v>252</v>
      </c>
      <c r="E75" s="211" t="s">
        <v>253</v>
      </c>
      <c r="F75" s="212" t="s">
        <v>189</v>
      </c>
      <c r="G75" s="235"/>
      <c r="H75" s="236">
        <v>5268.94</v>
      </c>
      <c r="I75" s="237"/>
      <c r="J75" s="236">
        <v>10537.88</v>
      </c>
      <c r="K75" s="237"/>
      <c r="L75" s="236">
        <v>15806.82</v>
      </c>
      <c r="M75" s="237"/>
      <c r="N75" s="238">
        <v>21075.75</v>
      </c>
    </row>
    <row r="76" spans="1:14" ht="25.5" x14ac:dyDescent="0.25">
      <c r="A76" s="151"/>
      <c r="B76" s="190"/>
      <c r="C76" s="211" t="s">
        <v>254</v>
      </c>
      <c r="D76" s="211" t="s">
        <v>255</v>
      </c>
      <c r="E76" s="211" t="s">
        <v>256</v>
      </c>
      <c r="F76" s="212" t="s">
        <v>247</v>
      </c>
      <c r="G76" s="235"/>
      <c r="H76" s="236">
        <v>1424.34</v>
      </c>
      <c r="I76" s="237"/>
      <c r="J76" s="236">
        <v>2848.68</v>
      </c>
      <c r="K76" s="237"/>
      <c r="L76" s="236">
        <v>4273.0200000000004</v>
      </c>
      <c r="M76" s="237"/>
      <c r="N76" s="238">
        <v>6172.16</v>
      </c>
    </row>
    <row r="77" spans="1:14" ht="25.5" x14ac:dyDescent="0.25">
      <c r="A77" s="151"/>
      <c r="B77" s="190"/>
      <c r="C77" s="191" t="s">
        <v>257</v>
      </c>
      <c r="D77" s="191" t="s">
        <v>258</v>
      </c>
      <c r="E77" s="191" t="s">
        <v>259</v>
      </c>
      <c r="F77" s="195" t="s">
        <v>189</v>
      </c>
      <c r="G77" s="227"/>
      <c r="H77" s="231">
        <v>22500</v>
      </c>
      <c r="I77" s="229"/>
      <c r="J77" s="231">
        <v>45000</v>
      </c>
      <c r="K77" s="229"/>
      <c r="L77" s="231">
        <v>67500</v>
      </c>
      <c r="M77" s="229"/>
      <c r="N77" s="232">
        <v>90000</v>
      </c>
    </row>
    <row r="78" spans="1:14" x14ac:dyDescent="0.25">
      <c r="A78" s="151" t="s">
        <v>61</v>
      </c>
      <c r="B78" s="150" t="s">
        <v>60</v>
      </c>
      <c r="C78" s="193"/>
      <c r="D78" s="193"/>
      <c r="E78" s="193"/>
      <c r="F78" s="197"/>
      <c r="G78" s="83"/>
      <c r="H78" s="85">
        <f>SUM(H79:H81)</f>
        <v>3775</v>
      </c>
      <c r="I78" s="85">
        <v>100.93</v>
      </c>
      <c r="J78" s="85">
        <f>SUM(J79:J81)</f>
        <v>7550</v>
      </c>
      <c r="K78" s="85">
        <v>100.93</v>
      </c>
      <c r="L78" s="85">
        <f>SUM(L79:L81)</f>
        <v>11325</v>
      </c>
      <c r="M78" s="85">
        <v>100.93</v>
      </c>
      <c r="N78" s="87">
        <f>SUM(N79:N81)</f>
        <v>15100</v>
      </c>
    </row>
    <row r="79" spans="1:14" ht="25.5" x14ac:dyDescent="0.25">
      <c r="A79" s="151"/>
      <c r="B79" s="190"/>
      <c r="C79" s="204" t="s">
        <v>260</v>
      </c>
      <c r="D79" s="204" t="s">
        <v>261</v>
      </c>
      <c r="E79" s="204" t="s">
        <v>262</v>
      </c>
      <c r="F79" s="206" t="s">
        <v>189</v>
      </c>
      <c r="G79" s="228"/>
      <c r="H79" s="233">
        <v>2750</v>
      </c>
      <c r="I79" s="230"/>
      <c r="J79" s="233">
        <v>5500</v>
      </c>
      <c r="K79" s="230"/>
      <c r="L79" s="233">
        <v>8250</v>
      </c>
      <c r="M79" s="230"/>
      <c r="N79" s="234">
        <v>11000</v>
      </c>
    </row>
    <row r="80" spans="1:14" ht="25.5" x14ac:dyDescent="0.25">
      <c r="A80" s="151"/>
      <c r="B80" s="190"/>
      <c r="C80" s="211" t="s">
        <v>263</v>
      </c>
      <c r="D80" s="211" t="s">
        <v>264</v>
      </c>
      <c r="E80" s="211" t="s">
        <v>265</v>
      </c>
      <c r="F80" s="212" t="s">
        <v>189</v>
      </c>
      <c r="G80" s="235"/>
      <c r="H80" s="236">
        <v>275</v>
      </c>
      <c r="I80" s="237"/>
      <c r="J80" s="236">
        <v>550</v>
      </c>
      <c r="K80" s="237"/>
      <c r="L80" s="236">
        <v>825</v>
      </c>
      <c r="M80" s="237"/>
      <c r="N80" s="238">
        <v>1100</v>
      </c>
    </row>
    <row r="81" spans="1:14" ht="25.5" x14ac:dyDescent="0.25">
      <c r="A81" s="151"/>
      <c r="B81" s="190"/>
      <c r="C81" s="191" t="s">
        <v>266</v>
      </c>
      <c r="D81" s="191" t="s">
        <v>261</v>
      </c>
      <c r="E81" s="191" t="s">
        <v>262</v>
      </c>
      <c r="F81" s="195" t="s">
        <v>189</v>
      </c>
      <c r="G81" s="227"/>
      <c r="H81" s="231">
        <v>750</v>
      </c>
      <c r="I81" s="229"/>
      <c r="J81" s="231">
        <v>1500</v>
      </c>
      <c r="K81" s="229"/>
      <c r="L81" s="231">
        <v>2250</v>
      </c>
      <c r="M81" s="229"/>
      <c r="N81" s="232">
        <v>3000</v>
      </c>
    </row>
    <row r="82" spans="1:14" x14ac:dyDescent="0.25">
      <c r="A82" s="154" t="s">
        <v>57</v>
      </c>
      <c r="B82" s="155" t="s">
        <v>115</v>
      </c>
      <c r="C82" s="239"/>
      <c r="D82" s="239"/>
      <c r="E82" s="239"/>
      <c r="F82" s="240"/>
      <c r="G82" s="158">
        <f t="shared" ref="G82:N82" si="6">+G78+G72</f>
        <v>16070.77</v>
      </c>
      <c r="H82" s="159">
        <f t="shared" si="6"/>
        <v>55392.81</v>
      </c>
      <c r="I82" s="159">
        <f t="shared" si="6"/>
        <v>37192.58</v>
      </c>
      <c r="J82" s="159">
        <f t="shared" si="6"/>
        <v>110785.62</v>
      </c>
      <c r="K82" s="159">
        <f t="shared" si="6"/>
        <v>71666.62999999999</v>
      </c>
      <c r="L82" s="159">
        <f t="shared" si="6"/>
        <v>166178.43</v>
      </c>
      <c r="M82" s="159">
        <f t="shared" si="6"/>
        <v>99369.9</v>
      </c>
      <c r="N82" s="160">
        <f t="shared" si="6"/>
        <v>229520.87</v>
      </c>
    </row>
    <row r="83" spans="1:14" ht="17.25" x14ac:dyDescent="0.25">
      <c r="A83" s="161" t="s">
        <v>121</v>
      </c>
      <c r="B83" s="51" t="s">
        <v>144</v>
      </c>
      <c r="C83" s="51"/>
      <c r="D83" s="51"/>
      <c r="E83" s="51"/>
      <c r="F83" s="51"/>
      <c r="G83" s="93"/>
      <c r="H83" s="94">
        <v>0</v>
      </c>
      <c r="I83" s="94"/>
      <c r="J83" s="94">
        <v>0</v>
      </c>
      <c r="K83" s="95"/>
      <c r="L83" s="95">
        <v>0</v>
      </c>
      <c r="M83" s="95"/>
      <c r="N83" s="96">
        <v>0</v>
      </c>
    </row>
    <row r="84" spans="1:14" s="37" customFormat="1" x14ac:dyDescent="0.25">
      <c r="A84" s="270" t="s">
        <v>155</v>
      </c>
      <c r="B84" s="271"/>
      <c r="C84" s="141"/>
      <c r="D84" s="141"/>
      <c r="E84" s="141"/>
      <c r="F84" s="141"/>
      <c r="G84" s="97">
        <f t="shared" ref="G84:N84" si="7">+G83+G82+G71+G66+G61+G55+G30+G23</f>
        <v>131744.25</v>
      </c>
      <c r="H84" s="98">
        <f t="shared" si="7"/>
        <v>185933.24</v>
      </c>
      <c r="I84" s="98">
        <f t="shared" si="7"/>
        <v>344071.13</v>
      </c>
      <c r="J84" s="98">
        <f t="shared" si="7"/>
        <v>371866.48</v>
      </c>
      <c r="K84" s="98">
        <f t="shared" si="7"/>
        <v>580503.67999999993</v>
      </c>
      <c r="L84" s="98">
        <f t="shared" si="7"/>
        <v>557799.72</v>
      </c>
      <c r="M84" s="98">
        <f t="shared" si="7"/>
        <v>904910.87</v>
      </c>
      <c r="N84" s="99">
        <f t="shared" si="7"/>
        <v>751682.55</v>
      </c>
    </row>
    <row r="85" spans="1:14" x14ac:dyDescent="0.25">
      <c r="A85" s="4" t="s">
        <v>160</v>
      </c>
      <c r="B85" s="3"/>
      <c r="C85" s="142"/>
      <c r="D85" s="142"/>
      <c r="E85" s="142"/>
      <c r="F85" s="142"/>
      <c r="G85" s="16"/>
      <c r="H85" s="100">
        <v>0</v>
      </c>
      <c r="I85" s="17"/>
      <c r="J85" s="100">
        <v>0</v>
      </c>
      <c r="K85" s="17"/>
      <c r="L85" s="100">
        <v>0</v>
      </c>
      <c r="M85" s="17"/>
      <c r="N85" s="102">
        <v>0</v>
      </c>
    </row>
    <row r="86" spans="1:14" x14ac:dyDescent="0.25">
      <c r="A86" s="270" t="s">
        <v>133</v>
      </c>
      <c r="B86" s="271"/>
      <c r="C86" s="141"/>
      <c r="D86" s="141"/>
      <c r="E86" s="141"/>
      <c r="F86" s="141"/>
      <c r="G86" s="97">
        <f>+G84+G14</f>
        <v>462181.14</v>
      </c>
      <c r="H86" s="98">
        <f>+H84+H14</f>
        <v>714986.13</v>
      </c>
      <c r="I86" s="98">
        <f>+I84+G14</f>
        <v>674508.02</v>
      </c>
      <c r="J86" s="98">
        <f>+J84+H14</f>
        <v>900919.37</v>
      </c>
      <c r="K86" s="98">
        <f>+K84+G14</f>
        <v>910940.57</v>
      </c>
      <c r="L86" s="98">
        <f>+L84+H14</f>
        <v>1086852.6099999999</v>
      </c>
      <c r="M86" s="98">
        <f>+M84+G14</f>
        <v>1235347.76</v>
      </c>
      <c r="N86" s="99">
        <f>+N84+H14</f>
        <v>1280735.44</v>
      </c>
    </row>
    <row r="87" spans="1:14" x14ac:dyDescent="0.25">
      <c r="A87" s="4" t="s">
        <v>161</v>
      </c>
      <c r="B87" s="3"/>
      <c r="C87" s="142"/>
      <c r="D87" s="142"/>
      <c r="E87" s="142"/>
      <c r="F87" s="142"/>
      <c r="G87" s="16"/>
      <c r="H87" s="101">
        <f>+H85+$H15</f>
        <v>0</v>
      </c>
      <c r="I87" s="17"/>
      <c r="J87" s="101">
        <f>+J85+$H15</f>
        <v>0</v>
      </c>
      <c r="K87" s="17"/>
      <c r="L87" s="101">
        <f>+L85+$H15</f>
        <v>0</v>
      </c>
      <c r="M87" s="17"/>
      <c r="N87" s="101">
        <f>+N85+$H15</f>
        <v>0</v>
      </c>
    </row>
    <row r="88" spans="1:14" ht="18.95" customHeight="1" x14ac:dyDescent="0.25">
      <c r="B88" s="53"/>
      <c r="C88" s="53"/>
      <c r="D88" s="53"/>
      <c r="E88" s="53"/>
      <c r="F88" s="53"/>
      <c r="G88" s="52"/>
      <c r="H88" s="52"/>
      <c r="I88" s="52"/>
      <c r="J88" s="52"/>
      <c r="K88" s="52"/>
      <c r="L88" s="52"/>
      <c r="M88" s="52"/>
      <c r="N88" s="52"/>
    </row>
    <row r="89" spans="1:14" ht="21" customHeight="1" x14ac:dyDescent="0.25">
      <c r="A89" s="267" t="s">
        <v>130</v>
      </c>
      <c r="B89" s="272" t="s">
        <v>131</v>
      </c>
      <c r="C89" s="272" t="s">
        <v>169</v>
      </c>
      <c r="D89" s="272" t="s">
        <v>170</v>
      </c>
      <c r="E89" s="272" t="s">
        <v>171</v>
      </c>
      <c r="F89" s="267" t="s">
        <v>172</v>
      </c>
      <c r="G89" s="265" t="s">
        <v>122</v>
      </c>
      <c r="H89" s="265"/>
      <c r="I89" s="265"/>
      <c r="J89" s="265"/>
      <c r="K89" s="265"/>
      <c r="L89" s="265"/>
      <c r="M89" s="265"/>
      <c r="N89" s="266"/>
    </row>
    <row r="90" spans="1:14" ht="33" customHeight="1" x14ac:dyDescent="0.25">
      <c r="A90" s="276"/>
      <c r="B90" s="268"/>
      <c r="C90" s="268"/>
      <c r="D90" s="268"/>
      <c r="E90" s="268"/>
      <c r="F90" s="268"/>
      <c r="G90" s="259" t="s">
        <v>177</v>
      </c>
      <c r="H90" s="260"/>
      <c r="I90" s="8" t="s">
        <v>178</v>
      </c>
      <c r="J90" s="7"/>
      <c r="K90" s="6" t="s">
        <v>179</v>
      </c>
      <c r="L90" s="7"/>
      <c r="M90" s="6" t="s">
        <v>180</v>
      </c>
      <c r="N90" s="5"/>
    </row>
    <row r="91" spans="1:14" ht="37.5" customHeight="1" x14ac:dyDescent="0.25">
      <c r="A91" s="277"/>
      <c r="B91" s="273"/>
      <c r="C91" s="273"/>
      <c r="D91" s="273"/>
      <c r="E91" s="273"/>
      <c r="F91" s="269"/>
      <c r="G91" s="29" t="s">
        <v>143</v>
      </c>
      <c r="H91" s="28" t="s">
        <v>156</v>
      </c>
      <c r="I91" s="29" t="s">
        <v>143</v>
      </c>
      <c r="J91" s="28" t="s">
        <v>156</v>
      </c>
      <c r="K91" s="29" t="s">
        <v>143</v>
      </c>
      <c r="L91" s="28" t="s">
        <v>156</v>
      </c>
      <c r="M91" s="29" t="s">
        <v>143</v>
      </c>
      <c r="N91" s="30" t="s">
        <v>4</v>
      </c>
    </row>
    <row r="92" spans="1:14" x14ac:dyDescent="0.25">
      <c r="A92" s="151" t="s">
        <v>64</v>
      </c>
      <c r="B92" s="150" t="s">
        <v>63</v>
      </c>
      <c r="C92" s="194"/>
      <c r="D92" s="194"/>
      <c r="E92" s="194"/>
      <c r="F92" s="242"/>
      <c r="G92" s="162">
        <v>20794.400000000001</v>
      </c>
      <c r="H92" s="163">
        <f>SUM(H93:H100)</f>
        <v>28412.859999999997</v>
      </c>
      <c r="I92" s="163">
        <v>47581.35</v>
      </c>
      <c r="J92" s="163">
        <f>SUM(J93:J100)</f>
        <v>56825.719999999994</v>
      </c>
      <c r="K92" s="163">
        <v>80882.75</v>
      </c>
      <c r="L92" s="163">
        <f>SUM(L93:L100)</f>
        <v>85238.58</v>
      </c>
      <c r="M92" s="163">
        <v>113142.08</v>
      </c>
      <c r="N92" s="164">
        <f>SUM(N93:N100)</f>
        <v>123122.39</v>
      </c>
    </row>
    <row r="93" spans="1:14" ht="25.5" x14ac:dyDescent="0.25">
      <c r="A93" s="151"/>
      <c r="B93" s="190"/>
      <c r="C93" s="204" t="s">
        <v>267</v>
      </c>
      <c r="D93" s="204" t="s">
        <v>268</v>
      </c>
      <c r="E93" s="204" t="s">
        <v>269</v>
      </c>
      <c r="F93" s="206" t="s">
        <v>247</v>
      </c>
      <c r="G93" s="228"/>
      <c r="H93" s="233">
        <v>3483.2</v>
      </c>
      <c r="I93" s="230"/>
      <c r="J93" s="233">
        <v>6966.4</v>
      </c>
      <c r="K93" s="230"/>
      <c r="L93" s="233">
        <v>10449.6</v>
      </c>
      <c r="M93" s="230"/>
      <c r="N93" s="234">
        <v>15093.86</v>
      </c>
    </row>
    <row r="94" spans="1:14" ht="25.5" x14ac:dyDescent="0.25">
      <c r="A94" s="151"/>
      <c r="B94" s="190"/>
      <c r="C94" s="211" t="s">
        <v>270</v>
      </c>
      <c r="D94" s="211" t="s">
        <v>271</v>
      </c>
      <c r="E94" s="211" t="s">
        <v>272</v>
      </c>
      <c r="F94" s="212" t="s">
        <v>247</v>
      </c>
      <c r="G94" s="235"/>
      <c r="H94" s="236">
        <v>5120.28</v>
      </c>
      <c r="I94" s="237"/>
      <c r="J94" s="236">
        <v>10240.56</v>
      </c>
      <c r="K94" s="237"/>
      <c r="L94" s="236">
        <v>15360.84</v>
      </c>
      <c r="M94" s="237"/>
      <c r="N94" s="238">
        <v>22187.9</v>
      </c>
    </row>
    <row r="95" spans="1:14" ht="38.25" x14ac:dyDescent="0.25">
      <c r="A95" s="151"/>
      <c r="B95" s="190"/>
      <c r="C95" s="211" t="s">
        <v>273</v>
      </c>
      <c r="D95" s="211" t="s">
        <v>274</v>
      </c>
      <c r="E95" s="211" t="s">
        <v>275</v>
      </c>
      <c r="F95" s="212" t="s">
        <v>247</v>
      </c>
      <c r="G95" s="235"/>
      <c r="H95" s="236">
        <v>2424.5100000000002</v>
      </c>
      <c r="I95" s="237"/>
      <c r="J95" s="236">
        <v>4849.0200000000004</v>
      </c>
      <c r="K95" s="237"/>
      <c r="L95" s="236">
        <v>7273.53</v>
      </c>
      <c r="M95" s="237"/>
      <c r="N95" s="238">
        <v>10506.19</v>
      </c>
    </row>
    <row r="96" spans="1:14" ht="38.25" x14ac:dyDescent="0.25">
      <c r="A96" s="151"/>
      <c r="B96" s="190"/>
      <c r="C96" s="211" t="s">
        <v>276</v>
      </c>
      <c r="D96" s="211" t="s">
        <v>274</v>
      </c>
      <c r="E96" s="211" t="s">
        <v>277</v>
      </c>
      <c r="F96" s="212" t="s">
        <v>247</v>
      </c>
      <c r="G96" s="235"/>
      <c r="H96" s="236">
        <v>13877.65</v>
      </c>
      <c r="I96" s="237"/>
      <c r="J96" s="236">
        <v>27755.3</v>
      </c>
      <c r="K96" s="237"/>
      <c r="L96" s="236">
        <v>41632.949999999997</v>
      </c>
      <c r="M96" s="237"/>
      <c r="N96" s="238">
        <v>60136.49</v>
      </c>
    </row>
    <row r="97" spans="1:14" ht="51" x14ac:dyDescent="0.25">
      <c r="A97" s="151"/>
      <c r="B97" s="190"/>
      <c r="C97" s="211" t="s">
        <v>278</v>
      </c>
      <c r="D97" s="211" t="s">
        <v>274</v>
      </c>
      <c r="E97" s="211" t="s">
        <v>279</v>
      </c>
      <c r="F97" s="212" t="s">
        <v>247</v>
      </c>
      <c r="G97" s="235"/>
      <c r="H97" s="236">
        <v>1742.94</v>
      </c>
      <c r="I97" s="237"/>
      <c r="J97" s="236">
        <v>3485.88</v>
      </c>
      <c r="K97" s="237"/>
      <c r="L97" s="236">
        <v>5228.82</v>
      </c>
      <c r="M97" s="237"/>
      <c r="N97" s="238">
        <v>7552.73</v>
      </c>
    </row>
    <row r="98" spans="1:14" ht="51" x14ac:dyDescent="0.25">
      <c r="A98" s="151"/>
      <c r="B98" s="190"/>
      <c r="C98" s="211" t="s">
        <v>280</v>
      </c>
      <c r="D98" s="211" t="s">
        <v>274</v>
      </c>
      <c r="E98" s="211" t="s">
        <v>279</v>
      </c>
      <c r="F98" s="212" t="s">
        <v>247</v>
      </c>
      <c r="G98" s="235"/>
      <c r="H98" s="236">
        <v>187.15</v>
      </c>
      <c r="I98" s="237"/>
      <c r="J98" s="236">
        <v>374.3</v>
      </c>
      <c r="K98" s="237"/>
      <c r="L98" s="236">
        <v>561.45000000000005</v>
      </c>
      <c r="M98" s="237"/>
      <c r="N98" s="238">
        <v>810.98</v>
      </c>
    </row>
    <row r="99" spans="1:14" ht="25.5" x14ac:dyDescent="0.25">
      <c r="A99" s="151"/>
      <c r="B99" s="190"/>
      <c r="C99" s="211" t="s">
        <v>281</v>
      </c>
      <c r="D99" s="211" t="s">
        <v>274</v>
      </c>
      <c r="E99" s="211" t="s">
        <v>282</v>
      </c>
      <c r="F99" s="212" t="s">
        <v>247</v>
      </c>
      <c r="G99" s="235"/>
      <c r="H99" s="236">
        <v>1262.19</v>
      </c>
      <c r="I99" s="237"/>
      <c r="J99" s="236">
        <v>2524.38</v>
      </c>
      <c r="K99" s="237"/>
      <c r="L99" s="236">
        <v>3786.57</v>
      </c>
      <c r="M99" s="237"/>
      <c r="N99" s="238">
        <v>5469.5</v>
      </c>
    </row>
    <row r="100" spans="1:14" ht="25.5" x14ac:dyDescent="0.25">
      <c r="A100" s="151"/>
      <c r="B100" s="190"/>
      <c r="C100" s="191" t="s">
        <v>283</v>
      </c>
      <c r="D100" s="191" t="s">
        <v>271</v>
      </c>
      <c r="E100" s="191" t="s">
        <v>272</v>
      </c>
      <c r="F100" s="195" t="s">
        <v>247</v>
      </c>
      <c r="G100" s="227"/>
      <c r="H100" s="231">
        <v>314.94</v>
      </c>
      <c r="I100" s="229"/>
      <c r="J100" s="231">
        <v>629.88</v>
      </c>
      <c r="K100" s="229"/>
      <c r="L100" s="231">
        <v>944.82</v>
      </c>
      <c r="M100" s="229"/>
      <c r="N100" s="232">
        <v>1364.74</v>
      </c>
    </row>
    <row r="101" spans="1:14" x14ac:dyDescent="0.25">
      <c r="A101" s="151" t="s">
        <v>66</v>
      </c>
      <c r="B101" s="150" t="s">
        <v>65</v>
      </c>
      <c r="C101" s="193"/>
      <c r="D101" s="193"/>
      <c r="E101" s="193"/>
      <c r="F101" s="243"/>
      <c r="G101" s="83">
        <v>1499.29</v>
      </c>
      <c r="H101" s="85">
        <f>SUM(H102:H106)</f>
        <v>3187.5699999999997</v>
      </c>
      <c r="I101" s="85">
        <v>3698.89</v>
      </c>
      <c r="J101" s="85">
        <f>SUM(J102:J106)</f>
        <v>6375.1399999999994</v>
      </c>
      <c r="K101" s="85">
        <v>7014.47</v>
      </c>
      <c r="L101" s="85">
        <f>SUM(L102:L106)</f>
        <v>9562.7099999999991</v>
      </c>
      <c r="M101" s="85">
        <v>11165.18</v>
      </c>
      <c r="N101" s="87">
        <f>SUM(N102:N106)</f>
        <v>13661.130000000001</v>
      </c>
    </row>
    <row r="102" spans="1:14" ht="25.5" x14ac:dyDescent="0.25">
      <c r="A102" s="151"/>
      <c r="B102" s="190"/>
      <c r="C102" s="204" t="s">
        <v>284</v>
      </c>
      <c r="D102" s="204" t="s">
        <v>285</v>
      </c>
      <c r="E102" s="204" t="s">
        <v>286</v>
      </c>
      <c r="F102" s="206" t="s">
        <v>247</v>
      </c>
      <c r="G102" s="228"/>
      <c r="H102" s="233">
        <v>1920.9</v>
      </c>
      <c r="I102" s="230"/>
      <c r="J102" s="233">
        <v>3841.8</v>
      </c>
      <c r="K102" s="230"/>
      <c r="L102" s="233">
        <v>5762.7</v>
      </c>
      <c r="M102" s="230"/>
      <c r="N102" s="234">
        <v>8323.91</v>
      </c>
    </row>
    <row r="103" spans="1:14" ht="25.5" x14ac:dyDescent="0.25">
      <c r="A103" s="151"/>
      <c r="B103" s="190"/>
      <c r="C103" s="211" t="s">
        <v>287</v>
      </c>
      <c r="D103" s="211" t="s">
        <v>285</v>
      </c>
      <c r="E103" s="211" t="s">
        <v>286</v>
      </c>
      <c r="F103" s="212" t="s">
        <v>247</v>
      </c>
      <c r="G103" s="235"/>
      <c r="H103" s="236">
        <v>693.43</v>
      </c>
      <c r="I103" s="237"/>
      <c r="J103" s="236">
        <v>1386.86</v>
      </c>
      <c r="K103" s="237"/>
      <c r="L103" s="236">
        <v>2080.29</v>
      </c>
      <c r="M103" s="237"/>
      <c r="N103" s="238">
        <v>3004.86</v>
      </c>
    </row>
    <row r="104" spans="1:14" ht="25.5" x14ac:dyDescent="0.25">
      <c r="A104" s="151"/>
      <c r="B104" s="190"/>
      <c r="C104" s="211" t="s">
        <v>288</v>
      </c>
      <c r="D104" s="211" t="s">
        <v>289</v>
      </c>
      <c r="E104" s="211" t="s">
        <v>290</v>
      </c>
      <c r="F104" s="212" t="s">
        <v>189</v>
      </c>
      <c r="G104" s="235"/>
      <c r="H104" s="236">
        <v>250</v>
      </c>
      <c r="I104" s="237"/>
      <c r="J104" s="236">
        <v>500</v>
      </c>
      <c r="K104" s="237"/>
      <c r="L104" s="236">
        <v>750</v>
      </c>
      <c r="M104" s="237"/>
      <c r="N104" s="238">
        <v>1000</v>
      </c>
    </row>
    <row r="105" spans="1:14" ht="38.25" x14ac:dyDescent="0.25">
      <c r="A105" s="151"/>
      <c r="B105" s="190"/>
      <c r="C105" s="211" t="s">
        <v>291</v>
      </c>
      <c r="D105" s="211" t="s">
        <v>292</v>
      </c>
      <c r="E105" s="211" t="s">
        <v>293</v>
      </c>
      <c r="F105" s="212" t="s">
        <v>189</v>
      </c>
      <c r="G105" s="235"/>
      <c r="H105" s="236">
        <v>205</v>
      </c>
      <c r="I105" s="237"/>
      <c r="J105" s="236">
        <v>410</v>
      </c>
      <c r="K105" s="237"/>
      <c r="L105" s="236">
        <v>615</v>
      </c>
      <c r="M105" s="237"/>
      <c r="N105" s="238">
        <v>820</v>
      </c>
    </row>
    <row r="106" spans="1:14" ht="25.5" x14ac:dyDescent="0.25">
      <c r="A106" s="151"/>
      <c r="B106" s="190"/>
      <c r="C106" s="191" t="s">
        <v>294</v>
      </c>
      <c r="D106" s="191" t="s">
        <v>285</v>
      </c>
      <c r="E106" s="191" t="s">
        <v>286</v>
      </c>
      <c r="F106" s="195" t="s">
        <v>247</v>
      </c>
      <c r="G106" s="227"/>
      <c r="H106" s="231">
        <v>118.24</v>
      </c>
      <c r="I106" s="229"/>
      <c r="J106" s="231">
        <v>236.48</v>
      </c>
      <c r="K106" s="229"/>
      <c r="L106" s="231">
        <v>354.72</v>
      </c>
      <c r="M106" s="229"/>
      <c r="N106" s="232">
        <v>512.36</v>
      </c>
    </row>
    <row r="107" spans="1:14" x14ac:dyDescent="0.25">
      <c r="A107" s="151" t="s">
        <v>68</v>
      </c>
      <c r="B107" s="150" t="s">
        <v>67</v>
      </c>
      <c r="C107" s="193"/>
      <c r="D107" s="193"/>
      <c r="E107" s="193"/>
      <c r="F107" s="243"/>
      <c r="G107" s="166">
        <v>79776.11</v>
      </c>
      <c r="H107" s="167">
        <f>SUM(H108:H148)</f>
        <v>101507.57999999999</v>
      </c>
      <c r="I107" s="167">
        <v>128836.43</v>
      </c>
      <c r="J107" s="167">
        <f>SUM(J108:J148)</f>
        <v>203015.15999999997</v>
      </c>
      <c r="K107" s="167">
        <v>202176.79</v>
      </c>
      <c r="L107" s="167">
        <f>SUM(L108:L148)</f>
        <v>304522.73999999993</v>
      </c>
      <c r="M107" s="167">
        <v>265863.34999999998</v>
      </c>
      <c r="N107" s="168">
        <f>SUM(N108:N148)</f>
        <v>406030.16999999993</v>
      </c>
    </row>
    <row r="108" spans="1:14" ht="25.5" x14ac:dyDescent="0.25">
      <c r="A108" s="151"/>
      <c r="B108" s="190"/>
      <c r="C108" s="204" t="s">
        <v>295</v>
      </c>
      <c r="D108" s="204" t="s">
        <v>296</v>
      </c>
      <c r="E108" s="204" t="s">
        <v>297</v>
      </c>
      <c r="F108" s="206" t="s">
        <v>189</v>
      </c>
      <c r="G108" s="245"/>
      <c r="H108" s="252">
        <v>10551.2</v>
      </c>
      <c r="I108" s="247"/>
      <c r="J108" s="252">
        <v>21102.400000000001</v>
      </c>
      <c r="K108" s="247"/>
      <c r="L108" s="252">
        <v>31653.599999999999</v>
      </c>
      <c r="M108" s="247"/>
      <c r="N108" s="253">
        <v>42204.800000000003</v>
      </c>
    </row>
    <row r="109" spans="1:14" ht="25.5" x14ac:dyDescent="0.25">
      <c r="A109" s="151"/>
      <c r="B109" s="190"/>
      <c r="C109" s="211" t="s">
        <v>298</v>
      </c>
      <c r="D109" s="211" t="s">
        <v>299</v>
      </c>
      <c r="E109" s="211" t="s">
        <v>300</v>
      </c>
      <c r="F109" s="212" t="s">
        <v>189</v>
      </c>
      <c r="G109" s="254"/>
      <c r="H109" s="255">
        <v>2535.7800000000002</v>
      </c>
      <c r="I109" s="256"/>
      <c r="J109" s="255">
        <v>5071.5600000000004</v>
      </c>
      <c r="K109" s="256"/>
      <c r="L109" s="255">
        <v>7607.34</v>
      </c>
      <c r="M109" s="256"/>
      <c r="N109" s="257">
        <v>10143.1</v>
      </c>
    </row>
    <row r="110" spans="1:14" ht="25.5" x14ac:dyDescent="0.25">
      <c r="A110" s="151"/>
      <c r="B110" s="190"/>
      <c r="C110" s="211" t="s">
        <v>301</v>
      </c>
      <c r="D110" s="211" t="s">
        <v>296</v>
      </c>
      <c r="E110" s="211" t="s">
        <v>302</v>
      </c>
      <c r="F110" s="212" t="s">
        <v>189</v>
      </c>
      <c r="G110" s="254"/>
      <c r="H110" s="255">
        <v>125</v>
      </c>
      <c r="I110" s="256"/>
      <c r="J110" s="255">
        <v>250</v>
      </c>
      <c r="K110" s="256"/>
      <c r="L110" s="255">
        <v>375</v>
      </c>
      <c r="M110" s="256"/>
      <c r="N110" s="257">
        <v>500</v>
      </c>
    </row>
    <row r="111" spans="1:14" ht="25.5" x14ac:dyDescent="0.25">
      <c r="A111" s="151"/>
      <c r="B111" s="190"/>
      <c r="C111" s="211" t="s">
        <v>303</v>
      </c>
      <c r="D111" s="211" t="s">
        <v>304</v>
      </c>
      <c r="E111" s="211" t="s">
        <v>305</v>
      </c>
      <c r="F111" s="212" t="s">
        <v>189</v>
      </c>
      <c r="G111" s="254"/>
      <c r="H111" s="255">
        <v>2074.69</v>
      </c>
      <c r="I111" s="256"/>
      <c r="J111" s="255">
        <v>4149.38</v>
      </c>
      <c r="K111" s="256"/>
      <c r="L111" s="255">
        <v>6224.07</v>
      </c>
      <c r="M111" s="256"/>
      <c r="N111" s="257">
        <v>8298.75</v>
      </c>
    </row>
    <row r="112" spans="1:14" ht="25.5" x14ac:dyDescent="0.25">
      <c r="A112" s="151"/>
      <c r="B112" s="190"/>
      <c r="C112" s="211" t="s">
        <v>306</v>
      </c>
      <c r="D112" s="211" t="s">
        <v>304</v>
      </c>
      <c r="E112" s="211" t="s">
        <v>307</v>
      </c>
      <c r="F112" s="212" t="s">
        <v>189</v>
      </c>
      <c r="G112" s="254"/>
      <c r="H112" s="255">
        <v>250</v>
      </c>
      <c r="I112" s="256"/>
      <c r="J112" s="255">
        <v>500</v>
      </c>
      <c r="K112" s="256"/>
      <c r="L112" s="255">
        <v>750</v>
      </c>
      <c r="M112" s="256"/>
      <c r="N112" s="257">
        <v>1000</v>
      </c>
    </row>
    <row r="113" spans="1:14" x14ac:dyDescent="0.25">
      <c r="A113" s="151"/>
      <c r="B113" s="190"/>
      <c r="C113" s="211" t="s">
        <v>308</v>
      </c>
      <c r="D113" s="211" t="s">
        <v>304</v>
      </c>
      <c r="E113" s="211" t="s">
        <v>309</v>
      </c>
      <c r="F113" s="212" t="s">
        <v>189</v>
      </c>
      <c r="G113" s="254"/>
      <c r="H113" s="255">
        <v>125</v>
      </c>
      <c r="I113" s="256"/>
      <c r="J113" s="255">
        <v>250</v>
      </c>
      <c r="K113" s="256"/>
      <c r="L113" s="255">
        <v>375</v>
      </c>
      <c r="M113" s="256"/>
      <c r="N113" s="257">
        <v>500</v>
      </c>
    </row>
    <row r="114" spans="1:14" ht="25.5" x14ac:dyDescent="0.25">
      <c r="A114" s="151"/>
      <c r="B114" s="190"/>
      <c r="C114" s="211" t="s">
        <v>310</v>
      </c>
      <c r="D114" s="211" t="s">
        <v>304</v>
      </c>
      <c r="E114" s="211" t="s">
        <v>311</v>
      </c>
      <c r="F114" s="212" t="s">
        <v>189</v>
      </c>
      <c r="G114" s="254"/>
      <c r="H114" s="255">
        <v>25</v>
      </c>
      <c r="I114" s="256"/>
      <c r="J114" s="255">
        <v>50</v>
      </c>
      <c r="K114" s="256"/>
      <c r="L114" s="255">
        <v>75</v>
      </c>
      <c r="M114" s="256"/>
      <c r="N114" s="257">
        <v>100</v>
      </c>
    </row>
    <row r="115" spans="1:14" x14ac:dyDescent="0.25">
      <c r="A115" s="151"/>
      <c r="B115" s="190"/>
      <c r="C115" s="211" t="s">
        <v>312</v>
      </c>
      <c r="D115" s="211" t="s">
        <v>313</v>
      </c>
      <c r="E115" s="211" t="s">
        <v>314</v>
      </c>
      <c r="F115" s="212" t="s">
        <v>189</v>
      </c>
      <c r="G115" s="254"/>
      <c r="H115" s="255">
        <v>829.63</v>
      </c>
      <c r="I115" s="256"/>
      <c r="J115" s="255">
        <v>1659.26</v>
      </c>
      <c r="K115" s="256"/>
      <c r="L115" s="255">
        <v>2488.89</v>
      </c>
      <c r="M115" s="256"/>
      <c r="N115" s="257">
        <v>3318.5</v>
      </c>
    </row>
    <row r="116" spans="1:14" x14ac:dyDescent="0.25">
      <c r="A116" s="151"/>
      <c r="B116" s="190"/>
      <c r="C116" s="211" t="s">
        <v>315</v>
      </c>
      <c r="D116" s="211" t="s">
        <v>313</v>
      </c>
      <c r="E116" s="211" t="s">
        <v>316</v>
      </c>
      <c r="F116" s="212" t="s">
        <v>189</v>
      </c>
      <c r="G116" s="254"/>
      <c r="H116" s="255">
        <v>4123</v>
      </c>
      <c r="I116" s="256"/>
      <c r="J116" s="255">
        <v>8246</v>
      </c>
      <c r="K116" s="256"/>
      <c r="L116" s="255">
        <v>12369</v>
      </c>
      <c r="M116" s="256"/>
      <c r="N116" s="257">
        <v>16491.98</v>
      </c>
    </row>
    <row r="117" spans="1:14" x14ac:dyDescent="0.25">
      <c r="A117" s="151"/>
      <c r="B117" s="190"/>
      <c r="C117" s="211" t="s">
        <v>317</v>
      </c>
      <c r="D117" s="211" t="s">
        <v>313</v>
      </c>
      <c r="E117" s="211" t="s">
        <v>318</v>
      </c>
      <c r="F117" s="212" t="s">
        <v>189</v>
      </c>
      <c r="G117" s="254"/>
      <c r="H117" s="255">
        <v>1002.89</v>
      </c>
      <c r="I117" s="256"/>
      <c r="J117" s="255">
        <v>2005.78</v>
      </c>
      <c r="K117" s="256"/>
      <c r="L117" s="255">
        <v>3008.67</v>
      </c>
      <c r="M117" s="256"/>
      <c r="N117" s="257">
        <v>4011.57</v>
      </c>
    </row>
    <row r="118" spans="1:14" x14ac:dyDescent="0.25">
      <c r="A118" s="151"/>
      <c r="B118" s="190"/>
      <c r="C118" s="211" t="s">
        <v>319</v>
      </c>
      <c r="D118" s="211" t="s">
        <v>313</v>
      </c>
      <c r="E118" s="211" t="s">
        <v>320</v>
      </c>
      <c r="F118" s="212" t="s">
        <v>189</v>
      </c>
      <c r="G118" s="254"/>
      <c r="H118" s="255">
        <v>10261.81</v>
      </c>
      <c r="I118" s="256"/>
      <c r="J118" s="255">
        <v>20523.62</v>
      </c>
      <c r="K118" s="256"/>
      <c r="L118" s="255">
        <v>30785.43</v>
      </c>
      <c r="M118" s="256"/>
      <c r="N118" s="257">
        <v>41047.24</v>
      </c>
    </row>
    <row r="119" spans="1:14" ht="25.5" x14ac:dyDescent="0.25">
      <c r="A119" s="151"/>
      <c r="B119" s="190"/>
      <c r="C119" s="211" t="s">
        <v>321</v>
      </c>
      <c r="D119" s="211" t="s">
        <v>322</v>
      </c>
      <c r="E119" s="211" t="s">
        <v>323</v>
      </c>
      <c r="F119" s="212" t="s">
        <v>189</v>
      </c>
      <c r="G119" s="254"/>
      <c r="H119" s="255">
        <v>125</v>
      </c>
      <c r="I119" s="256"/>
      <c r="J119" s="255">
        <v>250</v>
      </c>
      <c r="K119" s="256"/>
      <c r="L119" s="255">
        <v>375</v>
      </c>
      <c r="M119" s="256"/>
      <c r="N119" s="257">
        <v>500</v>
      </c>
    </row>
    <row r="120" spans="1:14" x14ac:dyDescent="0.25">
      <c r="A120" s="151"/>
      <c r="B120" s="190"/>
      <c r="C120" s="211" t="s">
        <v>324</v>
      </c>
      <c r="D120" s="211" t="s">
        <v>325</v>
      </c>
      <c r="E120" s="211" t="s">
        <v>326</v>
      </c>
      <c r="F120" s="212" t="s">
        <v>189</v>
      </c>
      <c r="G120" s="254"/>
      <c r="H120" s="255">
        <v>765.67</v>
      </c>
      <c r="I120" s="256"/>
      <c r="J120" s="255">
        <v>1531.34</v>
      </c>
      <c r="K120" s="256"/>
      <c r="L120" s="255">
        <v>2297.0100000000002</v>
      </c>
      <c r="M120" s="256"/>
      <c r="N120" s="257">
        <v>3062.69</v>
      </c>
    </row>
    <row r="121" spans="1:14" ht="38.25" x14ac:dyDescent="0.25">
      <c r="A121" s="151"/>
      <c r="B121" s="190"/>
      <c r="C121" s="211" t="s">
        <v>327</v>
      </c>
      <c r="D121" s="211" t="s">
        <v>328</v>
      </c>
      <c r="E121" s="211" t="s">
        <v>329</v>
      </c>
      <c r="F121" s="212" t="s">
        <v>189</v>
      </c>
      <c r="G121" s="254"/>
      <c r="H121" s="255">
        <v>653.04999999999995</v>
      </c>
      <c r="I121" s="256"/>
      <c r="J121" s="255">
        <v>1306.0999999999999</v>
      </c>
      <c r="K121" s="256"/>
      <c r="L121" s="255">
        <v>1959.15</v>
      </c>
      <c r="M121" s="256"/>
      <c r="N121" s="257">
        <v>2612.1999999999998</v>
      </c>
    </row>
    <row r="122" spans="1:14" ht="25.5" x14ac:dyDescent="0.25">
      <c r="A122" s="151"/>
      <c r="B122" s="190"/>
      <c r="C122" s="211" t="s">
        <v>330</v>
      </c>
      <c r="D122" s="211" t="s">
        <v>331</v>
      </c>
      <c r="E122" s="211" t="s">
        <v>332</v>
      </c>
      <c r="F122" s="212" t="s">
        <v>189</v>
      </c>
      <c r="G122" s="254"/>
      <c r="H122" s="255">
        <v>250</v>
      </c>
      <c r="I122" s="256"/>
      <c r="J122" s="255">
        <v>500</v>
      </c>
      <c r="K122" s="256"/>
      <c r="L122" s="255">
        <v>750</v>
      </c>
      <c r="M122" s="256"/>
      <c r="N122" s="257">
        <v>1000</v>
      </c>
    </row>
    <row r="123" spans="1:14" x14ac:dyDescent="0.25">
      <c r="A123" s="151"/>
      <c r="B123" s="190"/>
      <c r="C123" s="211" t="s">
        <v>333</v>
      </c>
      <c r="D123" s="211" t="s">
        <v>334</v>
      </c>
      <c r="E123" s="211" t="s">
        <v>335</v>
      </c>
      <c r="F123" s="212" t="s">
        <v>189</v>
      </c>
      <c r="G123" s="254"/>
      <c r="H123" s="255">
        <v>1233.74</v>
      </c>
      <c r="I123" s="256"/>
      <c r="J123" s="255">
        <v>2467.48</v>
      </c>
      <c r="K123" s="256"/>
      <c r="L123" s="255">
        <v>3701.22</v>
      </c>
      <c r="M123" s="256"/>
      <c r="N123" s="257">
        <v>4934.9399999999996</v>
      </c>
    </row>
    <row r="124" spans="1:14" ht="25.5" x14ac:dyDescent="0.25">
      <c r="A124" s="151"/>
      <c r="B124" s="190"/>
      <c r="C124" s="211" t="s">
        <v>336</v>
      </c>
      <c r="D124" s="211" t="s">
        <v>334</v>
      </c>
      <c r="E124" s="211" t="s">
        <v>337</v>
      </c>
      <c r="F124" s="212" t="s">
        <v>189</v>
      </c>
      <c r="G124" s="254"/>
      <c r="H124" s="255">
        <v>1800</v>
      </c>
      <c r="I124" s="256"/>
      <c r="J124" s="255">
        <v>3600</v>
      </c>
      <c r="K124" s="256"/>
      <c r="L124" s="255">
        <v>5400</v>
      </c>
      <c r="M124" s="256"/>
      <c r="N124" s="257">
        <v>7200</v>
      </c>
    </row>
    <row r="125" spans="1:14" ht="38.25" x14ac:dyDescent="0.25">
      <c r="A125" s="151"/>
      <c r="B125" s="190"/>
      <c r="C125" s="211" t="s">
        <v>338</v>
      </c>
      <c r="D125" s="211" t="s">
        <v>339</v>
      </c>
      <c r="E125" s="211" t="s">
        <v>340</v>
      </c>
      <c r="F125" s="212" t="s">
        <v>189</v>
      </c>
      <c r="G125" s="254"/>
      <c r="H125" s="255">
        <v>375</v>
      </c>
      <c r="I125" s="256"/>
      <c r="J125" s="255">
        <v>750</v>
      </c>
      <c r="K125" s="256"/>
      <c r="L125" s="255">
        <v>1125</v>
      </c>
      <c r="M125" s="256"/>
      <c r="N125" s="257">
        <v>1500</v>
      </c>
    </row>
    <row r="126" spans="1:14" ht="25.5" x14ac:dyDescent="0.25">
      <c r="A126" s="151"/>
      <c r="B126" s="190"/>
      <c r="C126" s="211" t="s">
        <v>341</v>
      </c>
      <c r="D126" s="211" t="s">
        <v>342</v>
      </c>
      <c r="E126" s="211" t="s">
        <v>343</v>
      </c>
      <c r="F126" s="212" t="s">
        <v>189</v>
      </c>
      <c r="G126" s="254"/>
      <c r="H126" s="255">
        <v>8271.86</v>
      </c>
      <c r="I126" s="256"/>
      <c r="J126" s="255">
        <v>16543.72</v>
      </c>
      <c r="K126" s="256"/>
      <c r="L126" s="255">
        <v>24815.58</v>
      </c>
      <c r="M126" s="256"/>
      <c r="N126" s="257">
        <v>33087.42</v>
      </c>
    </row>
    <row r="127" spans="1:14" ht="25.5" x14ac:dyDescent="0.25">
      <c r="A127" s="151"/>
      <c r="B127" s="190"/>
      <c r="C127" s="211" t="s">
        <v>344</v>
      </c>
      <c r="D127" s="211" t="s">
        <v>334</v>
      </c>
      <c r="E127" s="211" t="s">
        <v>335</v>
      </c>
      <c r="F127" s="212" t="s">
        <v>189</v>
      </c>
      <c r="G127" s="254"/>
      <c r="H127" s="255">
        <v>191.31</v>
      </c>
      <c r="I127" s="256"/>
      <c r="J127" s="255">
        <v>382.62</v>
      </c>
      <c r="K127" s="256"/>
      <c r="L127" s="255">
        <v>573.92999999999995</v>
      </c>
      <c r="M127" s="256"/>
      <c r="N127" s="257">
        <v>765.22</v>
      </c>
    </row>
    <row r="128" spans="1:14" ht="25.5" x14ac:dyDescent="0.25">
      <c r="A128" s="151"/>
      <c r="B128" s="190"/>
      <c r="C128" s="211" t="s">
        <v>345</v>
      </c>
      <c r="D128" s="211" t="s">
        <v>342</v>
      </c>
      <c r="E128" s="211" t="s">
        <v>343</v>
      </c>
      <c r="F128" s="212" t="s">
        <v>189</v>
      </c>
      <c r="G128" s="254"/>
      <c r="H128" s="255">
        <v>1579.02</v>
      </c>
      <c r="I128" s="256"/>
      <c r="J128" s="255">
        <v>3158.04</v>
      </c>
      <c r="K128" s="256"/>
      <c r="L128" s="255">
        <v>4737.0600000000004</v>
      </c>
      <c r="M128" s="256"/>
      <c r="N128" s="257">
        <v>6316.08</v>
      </c>
    </row>
    <row r="129" spans="1:14" ht="25.5" x14ac:dyDescent="0.25">
      <c r="A129" s="151"/>
      <c r="B129" s="190"/>
      <c r="C129" s="211" t="s">
        <v>346</v>
      </c>
      <c r="D129" s="211" t="s">
        <v>347</v>
      </c>
      <c r="E129" s="211" t="s">
        <v>348</v>
      </c>
      <c r="F129" s="212" t="s">
        <v>189</v>
      </c>
      <c r="G129" s="254"/>
      <c r="H129" s="255">
        <v>1653.37</v>
      </c>
      <c r="I129" s="256"/>
      <c r="J129" s="255">
        <v>3306.74</v>
      </c>
      <c r="K129" s="256"/>
      <c r="L129" s="255">
        <v>4960.1099999999997</v>
      </c>
      <c r="M129" s="256"/>
      <c r="N129" s="257">
        <v>6613.47</v>
      </c>
    </row>
    <row r="130" spans="1:14" ht="25.5" x14ac:dyDescent="0.25">
      <c r="A130" s="151"/>
      <c r="B130" s="190"/>
      <c r="C130" s="211" t="s">
        <v>349</v>
      </c>
      <c r="D130" s="211" t="s">
        <v>350</v>
      </c>
      <c r="E130" s="211" t="s">
        <v>351</v>
      </c>
      <c r="F130" s="212" t="s">
        <v>189</v>
      </c>
      <c r="G130" s="254"/>
      <c r="H130" s="255">
        <v>1247.76</v>
      </c>
      <c r="I130" s="256"/>
      <c r="J130" s="255">
        <v>2495.52</v>
      </c>
      <c r="K130" s="256"/>
      <c r="L130" s="255">
        <v>3743.28</v>
      </c>
      <c r="M130" s="256"/>
      <c r="N130" s="257">
        <v>4991.0200000000004</v>
      </c>
    </row>
    <row r="131" spans="1:14" ht="38.25" x14ac:dyDescent="0.25">
      <c r="A131" s="151"/>
      <c r="B131" s="190"/>
      <c r="C131" s="211" t="s">
        <v>352</v>
      </c>
      <c r="D131" s="211" t="s">
        <v>313</v>
      </c>
      <c r="E131" s="211" t="s">
        <v>353</v>
      </c>
      <c r="F131" s="212" t="s">
        <v>189</v>
      </c>
      <c r="G131" s="254"/>
      <c r="H131" s="255">
        <v>50</v>
      </c>
      <c r="I131" s="256"/>
      <c r="J131" s="255">
        <v>100</v>
      </c>
      <c r="K131" s="256"/>
      <c r="L131" s="255">
        <v>150</v>
      </c>
      <c r="M131" s="256"/>
      <c r="N131" s="257">
        <v>200</v>
      </c>
    </row>
    <row r="132" spans="1:14" ht="25.5" x14ac:dyDescent="0.25">
      <c r="A132" s="151"/>
      <c r="B132" s="190"/>
      <c r="C132" s="211" t="s">
        <v>354</v>
      </c>
      <c r="D132" s="211" t="s">
        <v>325</v>
      </c>
      <c r="E132" s="211" t="s">
        <v>355</v>
      </c>
      <c r="F132" s="212" t="s">
        <v>189</v>
      </c>
      <c r="G132" s="254"/>
      <c r="H132" s="255">
        <v>462.5</v>
      </c>
      <c r="I132" s="256"/>
      <c r="J132" s="255">
        <v>925</v>
      </c>
      <c r="K132" s="256"/>
      <c r="L132" s="255">
        <v>1387.5</v>
      </c>
      <c r="M132" s="256"/>
      <c r="N132" s="257">
        <v>1850</v>
      </c>
    </row>
    <row r="133" spans="1:14" ht="25.5" x14ac:dyDescent="0.25">
      <c r="A133" s="151"/>
      <c r="B133" s="190"/>
      <c r="C133" s="211" t="s">
        <v>356</v>
      </c>
      <c r="D133" s="211" t="s">
        <v>357</v>
      </c>
      <c r="E133" s="211" t="s">
        <v>358</v>
      </c>
      <c r="F133" s="212" t="s">
        <v>189</v>
      </c>
      <c r="G133" s="254"/>
      <c r="H133" s="255">
        <v>1250</v>
      </c>
      <c r="I133" s="256"/>
      <c r="J133" s="255">
        <v>2500</v>
      </c>
      <c r="K133" s="256"/>
      <c r="L133" s="255">
        <v>3750</v>
      </c>
      <c r="M133" s="256"/>
      <c r="N133" s="257">
        <v>5000</v>
      </c>
    </row>
    <row r="134" spans="1:14" ht="25.5" x14ac:dyDescent="0.25">
      <c r="A134" s="151"/>
      <c r="B134" s="190"/>
      <c r="C134" s="211" t="s">
        <v>359</v>
      </c>
      <c r="D134" s="211" t="s">
        <v>299</v>
      </c>
      <c r="E134" s="211" t="s">
        <v>300</v>
      </c>
      <c r="F134" s="212" t="s">
        <v>189</v>
      </c>
      <c r="G134" s="254"/>
      <c r="H134" s="255">
        <v>1433.5</v>
      </c>
      <c r="I134" s="256"/>
      <c r="J134" s="255">
        <v>2867</v>
      </c>
      <c r="K134" s="256"/>
      <c r="L134" s="255">
        <v>4300.5</v>
      </c>
      <c r="M134" s="256"/>
      <c r="N134" s="257">
        <v>5734</v>
      </c>
    </row>
    <row r="135" spans="1:14" ht="25.5" x14ac:dyDescent="0.25">
      <c r="A135" s="151"/>
      <c r="B135" s="190"/>
      <c r="C135" s="211" t="s">
        <v>360</v>
      </c>
      <c r="D135" s="211" t="s">
        <v>331</v>
      </c>
      <c r="E135" s="211" t="s">
        <v>332</v>
      </c>
      <c r="F135" s="212" t="s">
        <v>189</v>
      </c>
      <c r="G135" s="254"/>
      <c r="H135" s="255">
        <v>3773.72</v>
      </c>
      <c r="I135" s="256"/>
      <c r="J135" s="255">
        <v>7547.44</v>
      </c>
      <c r="K135" s="256"/>
      <c r="L135" s="255">
        <v>11321.16</v>
      </c>
      <c r="M135" s="256"/>
      <c r="N135" s="257">
        <v>15094.87</v>
      </c>
    </row>
    <row r="136" spans="1:14" ht="25.5" x14ac:dyDescent="0.25">
      <c r="A136" s="151"/>
      <c r="B136" s="190"/>
      <c r="C136" s="211" t="s">
        <v>361</v>
      </c>
      <c r="D136" s="211" t="s">
        <v>342</v>
      </c>
      <c r="E136" s="211" t="s">
        <v>362</v>
      </c>
      <c r="F136" s="212" t="s">
        <v>189</v>
      </c>
      <c r="G136" s="254"/>
      <c r="H136" s="255">
        <v>375</v>
      </c>
      <c r="I136" s="256"/>
      <c r="J136" s="255">
        <v>750</v>
      </c>
      <c r="K136" s="256"/>
      <c r="L136" s="255">
        <v>1125</v>
      </c>
      <c r="M136" s="256"/>
      <c r="N136" s="257">
        <v>1500</v>
      </c>
    </row>
    <row r="137" spans="1:14" ht="38.25" x14ac:dyDescent="0.25">
      <c r="A137" s="151"/>
      <c r="B137" s="190"/>
      <c r="C137" s="211" t="s">
        <v>363</v>
      </c>
      <c r="D137" s="211" t="s">
        <v>364</v>
      </c>
      <c r="E137" s="211" t="s">
        <v>365</v>
      </c>
      <c r="F137" s="212" t="s">
        <v>189</v>
      </c>
      <c r="G137" s="254"/>
      <c r="H137" s="255">
        <v>62.5</v>
      </c>
      <c r="I137" s="256"/>
      <c r="J137" s="255">
        <v>125</v>
      </c>
      <c r="K137" s="256"/>
      <c r="L137" s="255">
        <v>187.5</v>
      </c>
      <c r="M137" s="256"/>
      <c r="N137" s="257">
        <v>250</v>
      </c>
    </row>
    <row r="138" spans="1:14" ht="25.5" x14ac:dyDescent="0.25">
      <c r="A138" s="151"/>
      <c r="B138" s="190"/>
      <c r="C138" s="211" t="s">
        <v>366</v>
      </c>
      <c r="D138" s="211" t="s">
        <v>304</v>
      </c>
      <c r="E138" s="211" t="s">
        <v>305</v>
      </c>
      <c r="F138" s="212" t="s">
        <v>189</v>
      </c>
      <c r="G138" s="254"/>
      <c r="H138" s="255">
        <v>112.5</v>
      </c>
      <c r="I138" s="256"/>
      <c r="J138" s="255">
        <v>225</v>
      </c>
      <c r="K138" s="256"/>
      <c r="L138" s="255">
        <v>337.5</v>
      </c>
      <c r="M138" s="256"/>
      <c r="N138" s="257">
        <v>450</v>
      </c>
    </row>
    <row r="139" spans="1:14" ht="25.5" x14ac:dyDescent="0.25">
      <c r="A139" s="151"/>
      <c r="B139" s="190"/>
      <c r="C139" s="211" t="s">
        <v>367</v>
      </c>
      <c r="D139" s="211" t="s">
        <v>304</v>
      </c>
      <c r="E139" s="211" t="s">
        <v>307</v>
      </c>
      <c r="F139" s="212" t="s">
        <v>189</v>
      </c>
      <c r="G139" s="254"/>
      <c r="H139" s="255">
        <v>341.45</v>
      </c>
      <c r="I139" s="256"/>
      <c r="J139" s="255">
        <v>682.9</v>
      </c>
      <c r="K139" s="256"/>
      <c r="L139" s="255">
        <v>1024.3499999999999</v>
      </c>
      <c r="M139" s="256"/>
      <c r="N139" s="257">
        <v>1365.8</v>
      </c>
    </row>
    <row r="140" spans="1:14" ht="25.5" x14ac:dyDescent="0.25">
      <c r="A140" s="151"/>
      <c r="B140" s="190"/>
      <c r="C140" s="211" t="s">
        <v>368</v>
      </c>
      <c r="D140" s="211" t="s">
        <v>364</v>
      </c>
      <c r="E140" s="211" t="s">
        <v>365</v>
      </c>
      <c r="F140" s="212" t="s">
        <v>189</v>
      </c>
      <c r="G140" s="254"/>
      <c r="H140" s="255">
        <v>1085.54</v>
      </c>
      <c r="I140" s="256"/>
      <c r="J140" s="255">
        <v>2171.08</v>
      </c>
      <c r="K140" s="256"/>
      <c r="L140" s="255">
        <v>3256.62</v>
      </c>
      <c r="M140" s="256"/>
      <c r="N140" s="257">
        <v>4342.1499999999996</v>
      </c>
    </row>
    <row r="141" spans="1:14" ht="25.5" x14ac:dyDescent="0.25">
      <c r="A141" s="151"/>
      <c r="B141" s="190"/>
      <c r="C141" s="211" t="s">
        <v>369</v>
      </c>
      <c r="D141" s="211" t="s">
        <v>364</v>
      </c>
      <c r="E141" s="211" t="s">
        <v>370</v>
      </c>
      <c r="F141" s="212" t="s">
        <v>189</v>
      </c>
      <c r="G141" s="254"/>
      <c r="H141" s="255">
        <v>27490.66</v>
      </c>
      <c r="I141" s="256"/>
      <c r="J141" s="255">
        <v>54981.32</v>
      </c>
      <c r="K141" s="256"/>
      <c r="L141" s="255">
        <v>82471.98</v>
      </c>
      <c r="M141" s="256"/>
      <c r="N141" s="257">
        <v>109962.65</v>
      </c>
    </row>
    <row r="142" spans="1:14" ht="38.25" x14ac:dyDescent="0.25">
      <c r="A142" s="151"/>
      <c r="B142" s="190"/>
      <c r="C142" s="211" t="s">
        <v>371</v>
      </c>
      <c r="D142" s="211" t="s">
        <v>364</v>
      </c>
      <c r="E142" s="211" t="s">
        <v>365</v>
      </c>
      <c r="F142" s="212" t="s">
        <v>189</v>
      </c>
      <c r="G142" s="254"/>
      <c r="H142" s="255">
        <v>6470</v>
      </c>
      <c r="I142" s="256"/>
      <c r="J142" s="255">
        <v>12940</v>
      </c>
      <c r="K142" s="256"/>
      <c r="L142" s="255">
        <v>19410</v>
      </c>
      <c r="M142" s="256"/>
      <c r="N142" s="257">
        <v>25880</v>
      </c>
    </row>
    <row r="143" spans="1:14" ht="25.5" x14ac:dyDescent="0.25">
      <c r="A143" s="151"/>
      <c r="B143" s="190"/>
      <c r="C143" s="211" t="s">
        <v>372</v>
      </c>
      <c r="D143" s="211" t="s">
        <v>304</v>
      </c>
      <c r="E143" s="211" t="s">
        <v>305</v>
      </c>
      <c r="F143" s="212" t="s">
        <v>189</v>
      </c>
      <c r="G143" s="254"/>
      <c r="H143" s="255">
        <v>143.75</v>
      </c>
      <c r="I143" s="256"/>
      <c r="J143" s="255">
        <v>287.5</v>
      </c>
      <c r="K143" s="256"/>
      <c r="L143" s="255">
        <v>431.25</v>
      </c>
      <c r="M143" s="256"/>
      <c r="N143" s="257">
        <v>575</v>
      </c>
    </row>
    <row r="144" spans="1:14" ht="25.5" x14ac:dyDescent="0.25">
      <c r="A144" s="151"/>
      <c r="B144" s="190"/>
      <c r="C144" s="211" t="s">
        <v>373</v>
      </c>
      <c r="D144" s="211" t="s">
        <v>304</v>
      </c>
      <c r="E144" s="211" t="s">
        <v>305</v>
      </c>
      <c r="F144" s="212" t="s">
        <v>189</v>
      </c>
      <c r="G144" s="254"/>
      <c r="H144" s="255">
        <v>125</v>
      </c>
      <c r="I144" s="256"/>
      <c r="J144" s="255">
        <v>250</v>
      </c>
      <c r="K144" s="256"/>
      <c r="L144" s="255">
        <v>375</v>
      </c>
      <c r="M144" s="256"/>
      <c r="N144" s="257">
        <v>500</v>
      </c>
    </row>
    <row r="145" spans="1:14" ht="25.5" x14ac:dyDescent="0.25">
      <c r="A145" s="151"/>
      <c r="B145" s="190"/>
      <c r="C145" s="211" t="s">
        <v>374</v>
      </c>
      <c r="D145" s="211" t="s">
        <v>364</v>
      </c>
      <c r="E145" s="211" t="s">
        <v>365</v>
      </c>
      <c r="F145" s="212" t="s">
        <v>189</v>
      </c>
      <c r="G145" s="254"/>
      <c r="H145" s="255">
        <v>500</v>
      </c>
      <c r="I145" s="256"/>
      <c r="J145" s="255">
        <v>1000</v>
      </c>
      <c r="K145" s="256"/>
      <c r="L145" s="255">
        <v>1500</v>
      </c>
      <c r="M145" s="256"/>
      <c r="N145" s="257">
        <v>2000</v>
      </c>
    </row>
    <row r="146" spans="1:14" ht="25.5" x14ac:dyDescent="0.25">
      <c r="A146" s="151"/>
      <c r="B146" s="190"/>
      <c r="C146" s="211" t="s">
        <v>375</v>
      </c>
      <c r="D146" s="211" t="s">
        <v>328</v>
      </c>
      <c r="E146" s="211" t="s">
        <v>376</v>
      </c>
      <c r="F146" s="212" t="s">
        <v>189</v>
      </c>
      <c r="G146" s="254"/>
      <c r="H146" s="255">
        <v>143.75</v>
      </c>
      <c r="I146" s="256"/>
      <c r="J146" s="255">
        <v>287.5</v>
      </c>
      <c r="K146" s="256"/>
      <c r="L146" s="255">
        <v>431.25</v>
      </c>
      <c r="M146" s="256"/>
      <c r="N146" s="257">
        <v>575</v>
      </c>
    </row>
    <row r="147" spans="1:14" ht="25.5" x14ac:dyDescent="0.25">
      <c r="A147" s="151"/>
      <c r="B147" s="190"/>
      <c r="C147" s="211" t="s">
        <v>377</v>
      </c>
      <c r="D147" s="211" t="s">
        <v>364</v>
      </c>
      <c r="E147" s="211" t="s">
        <v>378</v>
      </c>
      <c r="F147" s="212" t="s">
        <v>189</v>
      </c>
      <c r="G147" s="254"/>
      <c r="H147" s="255">
        <v>7437.93</v>
      </c>
      <c r="I147" s="256"/>
      <c r="J147" s="255">
        <v>14875.86</v>
      </c>
      <c r="K147" s="256"/>
      <c r="L147" s="255">
        <v>22313.79</v>
      </c>
      <c r="M147" s="256"/>
      <c r="N147" s="257">
        <v>29751.72</v>
      </c>
    </row>
    <row r="148" spans="1:14" ht="25.5" x14ac:dyDescent="0.25">
      <c r="A148" s="151"/>
      <c r="B148" s="190"/>
      <c r="C148" s="191" t="s">
        <v>379</v>
      </c>
      <c r="D148" s="191" t="s">
        <v>342</v>
      </c>
      <c r="E148" s="191" t="s">
        <v>343</v>
      </c>
      <c r="F148" s="195" t="s">
        <v>189</v>
      </c>
      <c r="G148" s="244"/>
      <c r="H148" s="248">
        <v>200</v>
      </c>
      <c r="I148" s="246"/>
      <c r="J148" s="248">
        <v>400</v>
      </c>
      <c r="K148" s="246"/>
      <c r="L148" s="248">
        <v>600</v>
      </c>
      <c r="M148" s="246"/>
      <c r="N148" s="250">
        <v>800</v>
      </c>
    </row>
    <row r="149" spans="1:14" x14ac:dyDescent="0.25">
      <c r="A149" s="151" t="s">
        <v>69</v>
      </c>
      <c r="B149" s="150" t="s">
        <v>14</v>
      </c>
      <c r="C149" s="193"/>
      <c r="D149" s="193"/>
      <c r="E149" s="193"/>
      <c r="F149" s="243"/>
      <c r="G149" s="83">
        <v>6154.76</v>
      </c>
      <c r="H149" s="85">
        <f>SUM(H150:H169)</f>
        <v>16875.990000000002</v>
      </c>
      <c r="I149" s="85">
        <v>8676.26</v>
      </c>
      <c r="J149" s="85">
        <f>SUM(J150:J169)</f>
        <v>33751.980000000003</v>
      </c>
      <c r="K149" s="85">
        <v>19359.04</v>
      </c>
      <c r="L149" s="85">
        <f>SUM(L150:L169)</f>
        <v>50627.97</v>
      </c>
      <c r="M149" s="85">
        <v>32579.37</v>
      </c>
      <c r="N149" s="87">
        <f>SUM(N150:N169)</f>
        <v>67503.959999999992</v>
      </c>
    </row>
    <row r="150" spans="1:14" ht="25.5" x14ac:dyDescent="0.25">
      <c r="A150" s="151"/>
      <c r="B150" s="190"/>
      <c r="C150" s="204" t="s">
        <v>380</v>
      </c>
      <c r="D150" s="204" t="s">
        <v>381</v>
      </c>
      <c r="E150" s="204" t="s">
        <v>382</v>
      </c>
      <c r="F150" s="206" t="s">
        <v>189</v>
      </c>
      <c r="G150" s="228"/>
      <c r="H150" s="233">
        <v>25</v>
      </c>
      <c r="I150" s="230"/>
      <c r="J150" s="233">
        <v>50</v>
      </c>
      <c r="K150" s="230"/>
      <c r="L150" s="233">
        <v>75</v>
      </c>
      <c r="M150" s="230"/>
      <c r="N150" s="234">
        <v>100</v>
      </c>
    </row>
    <row r="151" spans="1:14" ht="25.5" x14ac:dyDescent="0.25">
      <c r="A151" s="151"/>
      <c r="B151" s="190"/>
      <c r="C151" s="211" t="s">
        <v>383</v>
      </c>
      <c r="D151" s="211" t="s">
        <v>384</v>
      </c>
      <c r="E151" s="211" t="s">
        <v>385</v>
      </c>
      <c r="F151" s="212" t="s">
        <v>189</v>
      </c>
      <c r="G151" s="235"/>
      <c r="H151" s="236">
        <v>175</v>
      </c>
      <c r="I151" s="237"/>
      <c r="J151" s="236">
        <v>350</v>
      </c>
      <c r="K151" s="237"/>
      <c r="L151" s="236">
        <v>525</v>
      </c>
      <c r="M151" s="237"/>
      <c r="N151" s="238">
        <v>700</v>
      </c>
    </row>
    <row r="152" spans="1:14" ht="38.25" x14ac:dyDescent="0.25">
      <c r="A152" s="151"/>
      <c r="B152" s="190"/>
      <c r="C152" s="211" t="s">
        <v>386</v>
      </c>
      <c r="D152" s="211" t="s">
        <v>387</v>
      </c>
      <c r="E152" s="211" t="s">
        <v>388</v>
      </c>
      <c r="F152" s="212" t="s">
        <v>189</v>
      </c>
      <c r="G152" s="235"/>
      <c r="H152" s="236">
        <v>4098.82</v>
      </c>
      <c r="I152" s="237"/>
      <c r="J152" s="236">
        <v>8197.64</v>
      </c>
      <c r="K152" s="237"/>
      <c r="L152" s="236">
        <v>12296.46</v>
      </c>
      <c r="M152" s="237"/>
      <c r="N152" s="238">
        <v>16395.29</v>
      </c>
    </row>
    <row r="153" spans="1:14" ht="25.5" x14ac:dyDescent="0.25">
      <c r="A153" s="151"/>
      <c r="B153" s="190"/>
      <c r="C153" s="211" t="s">
        <v>389</v>
      </c>
      <c r="D153" s="211" t="s">
        <v>384</v>
      </c>
      <c r="E153" s="211" t="s">
        <v>390</v>
      </c>
      <c r="F153" s="212" t="s">
        <v>189</v>
      </c>
      <c r="G153" s="235"/>
      <c r="H153" s="236">
        <v>7</v>
      </c>
      <c r="I153" s="237"/>
      <c r="J153" s="236">
        <v>14</v>
      </c>
      <c r="K153" s="237"/>
      <c r="L153" s="236">
        <v>21</v>
      </c>
      <c r="M153" s="237"/>
      <c r="N153" s="238">
        <v>28</v>
      </c>
    </row>
    <row r="154" spans="1:14" ht="25.5" x14ac:dyDescent="0.25">
      <c r="A154" s="151"/>
      <c r="B154" s="190"/>
      <c r="C154" s="211" t="s">
        <v>391</v>
      </c>
      <c r="D154" s="211" t="s">
        <v>384</v>
      </c>
      <c r="E154" s="211" t="s">
        <v>390</v>
      </c>
      <c r="F154" s="212" t="s">
        <v>189</v>
      </c>
      <c r="G154" s="235"/>
      <c r="H154" s="236">
        <v>102.5</v>
      </c>
      <c r="I154" s="237"/>
      <c r="J154" s="236">
        <v>205</v>
      </c>
      <c r="K154" s="237"/>
      <c r="L154" s="236">
        <v>307.5</v>
      </c>
      <c r="M154" s="237"/>
      <c r="N154" s="238">
        <v>410</v>
      </c>
    </row>
    <row r="155" spans="1:14" ht="25.5" x14ac:dyDescent="0.25">
      <c r="A155" s="151"/>
      <c r="B155" s="190"/>
      <c r="C155" s="211" t="s">
        <v>392</v>
      </c>
      <c r="D155" s="211" t="s">
        <v>384</v>
      </c>
      <c r="E155" s="211" t="s">
        <v>390</v>
      </c>
      <c r="F155" s="212" t="s">
        <v>189</v>
      </c>
      <c r="G155" s="235"/>
      <c r="H155" s="236">
        <v>410</v>
      </c>
      <c r="I155" s="237"/>
      <c r="J155" s="236">
        <v>820</v>
      </c>
      <c r="K155" s="237"/>
      <c r="L155" s="236">
        <v>1230</v>
      </c>
      <c r="M155" s="237"/>
      <c r="N155" s="238">
        <v>1640</v>
      </c>
    </row>
    <row r="156" spans="1:14" ht="25.5" x14ac:dyDescent="0.25">
      <c r="A156" s="151"/>
      <c r="B156" s="190"/>
      <c r="C156" s="211" t="s">
        <v>393</v>
      </c>
      <c r="D156" s="211" t="s">
        <v>384</v>
      </c>
      <c r="E156" s="211" t="s">
        <v>390</v>
      </c>
      <c r="F156" s="212" t="s">
        <v>189</v>
      </c>
      <c r="G156" s="235"/>
      <c r="H156" s="236">
        <v>585.5</v>
      </c>
      <c r="I156" s="237"/>
      <c r="J156" s="236">
        <v>1171</v>
      </c>
      <c r="K156" s="237"/>
      <c r="L156" s="236">
        <v>1756.5</v>
      </c>
      <c r="M156" s="237"/>
      <c r="N156" s="238">
        <v>2342</v>
      </c>
    </row>
    <row r="157" spans="1:14" ht="25.5" x14ac:dyDescent="0.25">
      <c r="A157" s="151"/>
      <c r="B157" s="190"/>
      <c r="C157" s="211" t="s">
        <v>394</v>
      </c>
      <c r="D157" s="211" t="s">
        <v>384</v>
      </c>
      <c r="E157" s="211" t="s">
        <v>390</v>
      </c>
      <c r="F157" s="212" t="s">
        <v>189</v>
      </c>
      <c r="G157" s="235"/>
      <c r="H157" s="236">
        <v>867.25</v>
      </c>
      <c r="I157" s="237"/>
      <c r="J157" s="236">
        <v>1734.5</v>
      </c>
      <c r="K157" s="237"/>
      <c r="L157" s="236">
        <v>2601.75</v>
      </c>
      <c r="M157" s="237"/>
      <c r="N157" s="238">
        <v>3469</v>
      </c>
    </row>
    <row r="158" spans="1:14" ht="25.5" x14ac:dyDescent="0.25">
      <c r="A158" s="151"/>
      <c r="B158" s="190"/>
      <c r="C158" s="211" t="s">
        <v>395</v>
      </c>
      <c r="D158" s="211" t="s">
        <v>384</v>
      </c>
      <c r="E158" s="211" t="s">
        <v>390</v>
      </c>
      <c r="F158" s="212" t="s">
        <v>189</v>
      </c>
      <c r="G158" s="235"/>
      <c r="H158" s="236">
        <v>441.79</v>
      </c>
      <c r="I158" s="237"/>
      <c r="J158" s="236">
        <v>883.58</v>
      </c>
      <c r="K158" s="237"/>
      <c r="L158" s="236">
        <v>1325.37</v>
      </c>
      <c r="M158" s="237"/>
      <c r="N158" s="238">
        <v>1767.16</v>
      </c>
    </row>
    <row r="159" spans="1:14" ht="38.25" x14ac:dyDescent="0.25">
      <c r="A159" s="151"/>
      <c r="B159" s="190"/>
      <c r="C159" s="211" t="s">
        <v>396</v>
      </c>
      <c r="D159" s="211" t="s">
        <v>387</v>
      </c>
      <c r="E159" s="211" t="s">
        <v>397</v>
      </c>
      <c r="F159" s="212" t="s">
        <v>189</v>
      </c>
      <c r="G159" s="235"/>
      <c r="H159" s="236">
        <v>25</v>
      </c>
      <c r="I159" s="237"/>
      <c r="J159" s="236">
        <v>50</v>
      </c>
      <c r="K159" s="237"/>
      <c r="L159" s="236">
        <v>75</v>
      </c>
      <c r="M159" s="237"/>
      <c r="N159" s="238">
        <v>100</v>
      </c>
    </row>
    <row r="160" spans="1:14" ht="25.5" x14ac:dyDescent="0.25">
      <c r="A160" s="151"/>
      <c r="B160" s="190"/>
      <c r="C160" s="211" t="s">
        <v>398</v>
      </c>
      <c r="D160" s="211" t="s">
        <v>399</v>
      </c>
      <c r="E160" s="211" t="s">
        <v>400</v>
      </c>
      <c r="F160" s="212" t="s">
        <v>189</v>
      </c>
      <c r="G160" s="235"/>
      <c r="H160" s="236">
        <v>900</v>
      </c>
      <c r="I160" s="237"/>
      <c r="J160" s="236">
        <v>1800</v>
      </c>
      <c r="K160" s="237"/>
      <c r="L160" s="236">
        <v>2700</v>
      </c>
      <c r="M160" s="237"/>
      <c r="N160" s="238">
        <v>3600</v>
      </c>
    </row>
    <row r="161" spans="1:14" ht="38.25" x14ac:dyDescent="0.25">
      <c r="A161" s="151"/>
      <c r="B161" s="190"/>
      <c r="C161" s="211" t="s">
        <v>401</v>
      </c>
      <c r="D161" s="211" t="s">
        <v>387</v>
      </c>
      <c r="E161" s="211" t="s">
        <v>388</v>
      </c>
      <c r="F161" s="212" t="s">
        <v>189</v>
      </c>
      <c r="G161" s="235"/>
      <c r="H161" s="236">
        <v>750</v>
      </c>
      <c r="I161" s="237"/>
      <c r="J161" s="236">
        <v>1500</v>
      </c>
      <c r="K161" s="237"/>
      <c r="L161" s="236">
        <v>2250</v>
      </c>
      <c r="M161" s="237"/>
      <c r="N161" s="238">
        <v>3000</v>
      </c>
    </row>
    <row r="162" spans="1:14" ht="25.5" x14ac:dyDescent="0.25">
      <c r="A162" s="151"/>
      <c r="B162" s="190"/>
      <c r="C162" s="211" t="s">
        <v>402</v>
      </c>
      <c r="D162" s="211" t="s">
        <v>387</v>
      </c>
      <c r="E162" s="211" t="s">
        <v>388</v>
      </c>
      <c r="F162" s="212" t="s">
        <v>189</v>
      </c>
      <c r="G162" s="235"/>
      <c r="H162" s="236">
        <v>175</v>
      </c>
      <c r="I162" s="237"/>
      <c r="J162" s="236">
        <v>350</v>
      </c>
      <c r="K162" s="237"/>
      <c r="L162" s="236">
        <v>525</v>
      </c>
      <c r="M162" s="237"/>
      <c r="N162" s="238">
        <v>700</v>
      </c>
    </row>
    <row r="163" spans="1:14" ht="25.5" x14ac:dyDescent="0.25">
      <c r="A163" s="151"/>
      <c r="B163" s="190"/>
      <c r="C163" s="211" t="s">
        <v>403</v>
      </c>
      <c r="D163" s="211" t="s">
        <v>384</v>
      </c>
      <c r="E163" s="211" t="s">
        <v>390</v>
      </c>
      <c r="F163" s="212" t="s">
        <v>189</v>
      </c>
      <c r="G163" s="235"/>
      <c r="H163" s="236">
        <v>519.25</v>
      </c>
      <c r="I163" s="237"/>
      <c r="J163" s="236">
        <v>1038.5</v>
      </c>
      <c r="K163" s="237"/>
      <c r="L163" s="236">
        <v>1557.75</v>
      </c>
      <c r="M163" s="237"/>
      <c r="N163" s="238">
        <v>2077</v>
      </c>
    </row>
    <row r="164" spans="1:14" ht="38.25" x14ac:dyDescent="0.25">
      <c r="A164" s="151"/>
      <c r="B164" s="190"/>
      <c r="C164" s="211" t="s">
        <v>404</v>
      </c>
      <c r="D164" s="211" t="s">
        <v>405</v>
      </c>
      <c r="E164" s="211" t="s">
        <v>406</v>
      </c>
      <c r="F164" s="212" t="s">
        <v>189</v>
      </c>
      <c r="G164" s="235"/>
      <c r="H164" s="236">
        <v>2500.88</v>
      </c>
      <c r="I164" s="237"/>
      <c r="J164" s="236">
        <v>5001.76</v>
      </c>
      <c r="K164" s="237"/>
      <c r="L164" s="236">
        <v>7502.64</v>
      </c>
      <c r="M164" s="237"/>
      <c r="N164" s="238">
        <v>10003.51</v>
      </c>
    </row>
    <row r="165" spans="1:14" ht="38.25" x14ac:dyDescent="0.25">
      <c r="A165" s="151"/>
      <c r="B165" s="190"/>
      <c r="C165" s="211" t="s">
        <v>407</v>
      </c>
      <c r="D165" s="211" t="s">
        <v>387</v>
      </c>
      <c r="E165" s="211" t="s">
        <v>388</v>
      </c>
      <c r="F165" s="212" t="s">
        <v>189</v>
      </c>
      <c r="G165" s="235"/>
      <c r="H165" s="236">
        <v>250</v>
      </c>
      <c r="I165" s="237"/>
      <c r="J165" s="236">
        <v>500</v>
      </c>
      <c r="K165" s="237"/>
      <c r="L165" s="236">
        <v>750</v>
      </c>
      <c r="M165" s="237"/>
      <c r="N165" s="238">
        <v>1000</v>
      </c>
    </row>
    <row r="166" spans="1:14" ht="25.5" x14ac:dyDescent="0.25">
      <c r="A166" s="151"/>
      <c r="B166" s="190"/>
      <c r="C166" s="211" t="s">
        <v>408</v>
      </c>
      <c r="D166" s="211" t="s">
        <v>409</v>
      </c>
      <c r="E166" s="211" t="s">
        <v>410</v>
      </c>
      <c r="F166" s="212" t="s">
        <v>189</v>
      </c>
      <c r="G166" s="235"/>
      <c r="H166" s="236">
        <v>850</v>
      </c>
      <c r="I166" s="237"/>
      <c r="J166" s="236">
        <v>1700</v>
      </c>
      <c r="K166" s="237"/>
      <c r="L166" s="236">
        <v>2550</v>
      </c>
      <c r="M166" s="237"/>
      <c r="N166" s="238">
        <v>3400</v>
      </c>
    </row>
    <row r="167" spans="1:14" ht="38.25" x14ac:dyDescent="0.25">
      <c r="A167" s="151"/>
      <c r="B167" s="190"/>
      <c r="C167" s="211" t="s">
        <v>411</v>
      </c>
      <c r="D167" s="211" t="s">
        <v>387</v>
      </c>
      <c r="E167" s="211" t="s">
        <v>388</v>
      </c>
      <c r="F167" s="212" t="s">
        <v>189</v>
      </c>
      <c r="G167" s="235"/>
      <c r="H167" s="236">
        <v>750</v>
      </c>
      <c r="I167" s="237"/>
      <c r="J167" s="236">
        <v>1500</v>
      </c>
      <c r="K167" s="237"/>
      <c r="L167" s="236">
        <v>2250</v>
      </c>
      <c r="M167" s="237"/>
      <c r="N167" s="238">
        <v>3000</v>
      </c>
    </row>
    <row r="168" spans="1:14" ht="25.5" x14ac:dyDescent="0.25">
      <c r="A168" s="151"/>
      <c r="B168" s="190"/>
      <c r="C168" s="211" t="s">
        <v>412</v>
      </c>
      <c r="D168" s="211" t="s">
        <v>405</v>
      </c>
      <c r="E168" s="211" t="s">
        <v>406</v>
      </c>
      <c r="F168" s="212" t="s">
        <v>189</v>
      </c>
      <c r="G168" s="235"/>
      <c r="H168" s="236">
        <v>1524.5</v>
      </c>
      <c r="I168" s="237"/>
      <c r="J168" s="236">
        <v>3049</v>
      </c>
      <c r="K168" s="237"/>
      <c r="L168" s="236">
        <v>4573.5</v>
      </c>
      <c r="M168" s="237"/>
      <c r="N168" s="238">
        <v>6098</v>
      </c>
    </row>
    <row r="169" spans="1:14" ht="25.5" x14ac:dyDescent="0.25">
      <c r="A169" s="151"/>
      <c r="B169" s="190"/>
      <c r="C169" s="191" t="s">
        <v>413</v>
      </c>
      <c r="D169" s="191" t="s">
        <v>409</v>
      </c>
      <c r="E169" s="191" t="s">
        <v>410</v>
      </c>
      <c r="F169" s="195" t="s">
        <v>189</v>
      </c>
      <c r="G169" s="227"/>
      <c r="H169" s="231">
        <v>1918.5</v>
      </c>
      <c r="I169" s="229"/>
      <c r="J169" s="231">
        <v>3837</v>
      </c>
      <c r="K169" s="229"/>
      <c r="L169" s="231">
        <v>5755.5</v>
      </c>
      <c r="M169" s="229"/>
      <c r="N169" s="232">
        <v>7674</v>
      </c>
    </row>
    <row r="170" spans="1:14" x14ac:dyDescent="0.25">
      <c r="A170" s="151" t="s">
        <v>71</v>
      </c>
      <c r="B170" s="150" t="s">
        <v>70</v>
      </c>
      <c r="C170" s="192"/>
      <c r="D170" s="192"/>
      <c r="E170" s="192"/>
      <c r="F170" s="241"/>
      <c r="G170" s="83"/>
      <c r="H170" s="85"/>
      <c r="I170" s="85"/>
      <c r="J170" s="85"/>
      <c r="K170" s="85"/>
      <c r="L170" s="85"/>
      <c r="M170" s="85"/>
      <c r="N170" s="87"/>
    </row>
    <row r="171" spans="1:14" x14ac:dyDescent="0.25">
      <c r="A171" s="151" t="s">
        <v>72</v>
      </c>
      <c r="B171" s="150" t="s">
        <v>12</v>
      </c>
      <c r="C171" s="152"/>
      <c r="D171" s="152"/>
      <c r="E171" s="152"/>
      <c r="F171" s="165"/>
      <c r="G171" s="166"/>
      <c r="H171" s="167"/>
      <c r="I171" s="167"/>
      <c r="J171" s="167"/>
      <c r="K171" s="167"/>
      <c r="L171" s="167"/>
      <c r="M171" s="167"/>
      <c r="N171" s="168"/>
    </row>
    <row r="172" spans="1:14" x14ac:dyDescent="0.25">
      <c r="A172" s="151" t="s">
        <v>74</v>
      </c>
      <c r="B172" s="150" t="s">
        <v>73</v>
      </c>
      <c r="C172" s="203"/>
      <c r="D172" s="203"/>
      <c r="E172" s="203"/>
      <c r="F172" s="258"/>
      <c r="G172" s="166"/>
      <c r="H172" s="167">
        <v>0</v>
      </c>
      <c r="I172" s="167"/>
      <c r="J172" s="167">
        <v>125</v>
      </c>
      <c r="K172" s="167"/>
      <c r="L172" s="167">
        <v>125</v>
      </c>
      <c r="M172" s="167"/>
      <c r="N172" s="168">
        <v>250</v>
      </c>
    </row>
    <row r="173" spans="1:14" ht="38.25" x14ac:dyDescent="0.25">
      <c r="A173" s="151"/>
      <c r="B173" s="190"/>
      <c r="C173" s="193" t="s">
        <v>414</v>
      </c>
      <c r="D173" s="193" t="s">
        <v>415</v>
      </c>
      <c r="E173" s="193" t="s">
        <v>416</v>
      </c>
      <c r="F173" s="197" t="s">
        <v>417</v>
      </c>
      <c r="G173" s="166"/>
      <c r="H173" s="249">
        <v>0</v>
      </c>
      <c r="I173" s="167"/>
      <c r="J173" s="249">
        <v>125</v>
      </c>
      <c r="K173" s="167"/>
      <c r="L173" s="249">
        <v>125</v>
      </c>
      <c r="M173" s="167"/>
      <c r="N173" s="251">
        <v>250</v>
      </c>
    </row>
    <row r="174" spans="1:14" x14ac:dyDescent="0.25">
      <c r="A174" s="151" t="s">
        <v>76</v>
      </c>
      <c r="B174" s="150" t="s">
        <v>75</v>
      </c>
      <c r="C174" s="192"/>
      <c r="D174" s="192"/>
      <c r="E174" s="192"/>
      <c r="F174" s="241"/>
      <c r="G174" s="83"/>
      <c r="H174" s="85"/>
      <c r="I174" s="85"/>
      <c r="J174" s="85"/>
      <c r="K174" s="85"/>
      <c r="L174" s="85"/>
      <c r="M174" s="85"/>
      <c r="N174" s="87"/>
    </row>
    <row r="175" spans="1:14" x14ac:dyDescent="0.25">
      <c r="A175" s="151" t="s">
        <v>78</v>
      </c>
      <c r="B175" s="150" t="s">
        <v>77</v>
      </c>
      <c r="C175" s="152"/>
      <c r="D175" s="152"/>
      <c r="E175" s="152"/>
      <c r="F175" s="165"/>
      <c r="G175" s="83"/>
      <c r="H175" s="85"/>
      <c r="I175" s="85"/>
      <c r="J175" s="85"/>
      <c r="K175" s="85"/>
      <c r="L175" s="85"/>
      <c r="M175" s="85"/>
      <c r="N175" s="87"/>
    </row>
    <row r="176" spans="1:14" x14ac:dyDescent="0.25">
      <c r="A176" s="151" t="s">
        <v>80</v>
      </c>
      <c r="B176" s="150" t="s">
        <v>79</v>
      </c>
      <c r="C176" s="203"/>
      <c r="D176" s="203"/>
      <c r="E176" s="203"/>
      <c r="F176" s="258"/>
      <c r="G176" s="83">
        <v>6004.66</v>
      </c>
      <c r="H176" s="85">
        <f>SUM(H177:H181)</f>
        <v>2987</v>
      </c>
      <c r="I176" s="85">
        <v>8253.67</v>
      </c>
      <c r="J176" s="85">
        <f>SUM(J177:J181)</f>
        <v>5974</v>
      </c>
      <c r="K176" s="85">
        <v>8928.5</v>
      </c>
      <c r="L176" s="85">
        <f>SUM(L177:L181)</f>
        <v>8961</v>
      </c>
      <c r="M176" s="85">
        <v>9406.73</v>
      </c>
      <c r="N176" s="87">
        <f>SUM(N177:N181)</f>
        <v>11948</v>
      </c>
    </row>
    <row r="177" spans="1:14" ht="25.5" x14ac:dyDescent="0.25">
      <c r="A177" s="151"/>
      <c r="B177" s="190"/>
      <c r="C177" s="204" t="s">
        <v>418</v>
      </c>
      <c r="D177" s="204" t="s">
        <v>419</v>
      </c>
      <c r="E177" s="204" t="s">
        <v>420</v>
      </c>
      <c r="F177" s="206" t="s">
        <v>189</v>
      </c>
      <c r="G177" s="228"/>
      <c r="H177" s="233">
        <v>675</v>
      </c>
      <c r="I177" s="230"/>
      <c r="J177" s="233">
        <v>1350</v>
      </c>
      <c r="K177" s="230"/>
      <c r="L177" s="233">
        <v>2025</v>
      </c>
      <c r="M177" s="230"/>
      <c r="N177" s="234">
        <v>2700</v>
      </c>
    </row>
    <row r="178" spans="1:14" ht="25.5" x14ac:dyDescent="0.25">
      <c r="A178" s="151"/>
      <c r="B178" s="190"/>
      <c r="C178" s="211" t="s">
        <v>421</v>
      </c>
      <c r="D178" s="211" t="s">
        <v>419</v>
      </c>
      <c r="E178" s="211" t="s">
        <v>422</v>
      </c>
      <c r="F178" s="212" t="s">
        <v>189</v>
      </c>
      <c r="G178" s="235"/>
      <c r="H178" s="236">
        <v>181.25</v>
      </c>
      <c r="I178" s="237"/>
      <c r="J178" s="236">
        <v>362.5</v>
      </c>
      <c r="K178" s="237"/>
      <c r="L178" s="236">
        <v>543.75</v>
      </c>
      <c r="M178" s="237"/>
      <c r="N178" s="238">
        <v>725</v>
      </c>
    </row>
    <row r="179" spans="1:14" ht="25.5" x14ac:dyDescent="0.25">
      <c r="A179" s="151"/>
      <c r="B179" s="190"/>
      <c r="C179" s="211" t="s">
        <v>423</v>
      </c>
      <c r="D179" s="211" t="s">
        <v>419</v>
      </c>
      <c r="E179" s="211" t="s">
        <v>424</v>
      </c>
      <c r="F179" s="212" t="s">
        <v>189</v>
      </c>
      <c r="G179" s="235"/>
      <c r="H179" s="236">
        <v>800</v>
      </c>
      <c r="I179" s="237"/>
      <c r="J179" s="236">
        <v>1600</v>
      </c>
      <c r="K179" s="237"/>
      <c r="L179" s="236">
        <v>2400</v>
      </c>
      <c r="M179" s="237"/>
      <c r="N179" s="238">
        <v>3200</v>
      </c>
    </row>
    <row r="180" spans="1:14" ht="25.5" x14ac:dyDescent="0.25">
      <c r="A180" s="151"/>
      <c r="B180" s="190"/>
      <c r="C180" s="211" t="s">
        <v>425</v>
      </c>
      <c r="D180" s="211" t="s">
        <v>419</v>
      </c>
      <c r="E180" s="211" t="s">
        <v>426</v>
      </c>
      <c r="F180" s="212" t="s">
        <v>189</v>
      </c>
      <c r="G180" s="235"/>
      <c r="H180" s="236">
        <v>500</v>
      </c>
      <c r="I180" s="237"/>
      <c r="J180" s="236">
        <v>1000</v>
      </c>
      <c r="K180" s="237"/>
      <c r="L180" s="236">
        <v>1500</v>
      </c>
      <c r="M180" s="237"/>
      <c r="N180" s="238">
        <v>2000</v>
      </c>
    </row>
    <row r="181" spans="1:14" ht="38.25" x14ac:dyDescent="0.25">
      <c r="A181" s="151"/>
      <c r="B181" s="190"/>
      <c r="C181" s="191" t="s">
        <v>427</v>
      </c>
      <c r="D181" s="191" t="s">
        <v>428</v>
      </c>
      <c r="E181" s="191" t="s">
        <v>429</v>
      </c>
      <c r="F181" s="195" t="s">
        <v>189</v>
      </c>
      <c r="G181" s="227"/>
      <c r="H181" s="231">
        <v>830.75</v>
      </c>
      <c r="I181" s="229"/>
      <c r="J181" s="231">
        <v>1661.5</v>
      </c>
      <c r="K181" s="229"/>
      <c r="L181" s="231">
        <v>2492.25</v>
      </c>
      <c r="M181" s="229"/>
      <c r="N181" s="232">
        <v>3323</v>
      </c>
    </row>
    <row r="182" spans="1:14" x14ac:dyDescent="0.25">
      <c r="A182" s="154" t="s">
        <v>62</v>
      </c>
      <c r="B182" s="156" t="s">
        <v>127</v>
      </c>
      <c r="C182" s="192"/>
      <c r="D182" s="192"/>
      <c r="E182" s="192"/>
      <c r="F182" s="241"/>
      <c r="G182" s="75">
        <f>SUM(G92:G176)</f>
        <v>114229.22</v>
      </c>
      <c r="H182" s="76">
        <f>SUM(H176,H175,H174,H172,H171,H170,H149,H107,H101,H92)</f>
        <v>152970.99999999997</v>
      </c>
      <c r="I182" s="76">
        <f>SUM(I176,I175,I174,I172,I171,I170,I149,I107,I101,I92)</f>
        <v>197046.6</v>
      </c>
      <c r="J182" s="76">
        <f>SUM(J176,J175,J174,J172,J171,J170,J149,J107,J101,J92)</f>
        <v>306066.99999999994</v>
      </c>
      <c r="K182" s="76">
        <f>SUM(K176,K175,K174,K172,K171,K170,K149,K107,K101,K92)</f>
        <v>318361.55000000005</v>
      </c>
      <c r="L182" s="76">
        <f>SUM(L176,L175,L174,L172,L171,L170,L149,L107,L101,L92)</f>
        <v>459038</v>
      </c>
      <c r="M182" s="76">
        <f>SUM(M92:M176)</f>
        <v>432156.70999999996</v>
      </c>
      <c r="N182" s="77">
        <f>SUM(N176,N175,N174,N172,N171,N170,N149,N107,N101,N92)</f>
        <v>622515.64999999991</v>
      </c>
    </row>
    <row r="183" spans="1:14" x14ac:dyDescent="0.25">
      <c r="A183" s="151" t="s">
        <v>83</v>
      </c>
      <c r="B183" s="150" t="s">
        <v>82</v>
      </c>
      <c r="C183" s="152"/>
      <c r="D183" s="152"/>
      <c r="E183" s="152"/>
      <c r="F183" s="165"/>
      <c r="G183" s="71"/>
      <c r="H183" s="73"/>
      <c r="I183" s="85"/>
      <c r="J183" s="85"/>
      <c r="K183" s="85"/>
      <c r="L183" s="85"/>
      <c r="M183" s="85"/>
      <c r="N183" s="169"/>
    </row>
    <row r="184" spans="1:14" x14ac:dyDescent="0.25">
      <c r="A184" s="151" t="s">
        <v>85</v>
      </c>
      <c r="B184" s="150" t="s">
        <v>84</v>
      </c>
      <c r="C184" s="152"/>
      <c r="D184" s="152"/>
      <c r="E184" s="152"/>
      <c r="F184" s="165"/>
      <c r="G184" s="166">
        <v>2341.25</v>
      </c>
      <c r="H184" s="167"/>
      <c r="I184" s="167">
        <v>42160.18</v>
      </c>
      <c r="J184" s="167"/>
      <c r="K184" s="167">
        <v>42160.18</v>
      </c>
      <c r="L184" s="167"/>
      <c r="M184" s="167">
        <v>59240.18</v>
      </c>
      <c r="N184" s="168"/>
    </row>
    <row r="185" spans="1:14" x14ac:dyDescent="0.25">
      <c r="A185" s="151" t="s">
        <v>86</v>
      </c>
      <c r="B185" s="150" t="s">
        <v>0</v>
      </c>
      <c r="C185" s="152"/>
      <c r="D185" s="152"/>
      <c r="E185" s="152"/>
      <c r="F185" s="165"/>
      <c r="G185" s="83"/>
      <c r="H185" s="85"/>
      <c r="I185" s="85"/>
      <c r="J185" s="85"/>
      <c r="K185" s="85">
        <v>22326</v>
      </c>
      <c r="L185" s="85"/>
      <c r="M185" s="85">
        <v>22326</v>
      </c>
      <c r="N185" s="87"/>
    </row>
    <row r="186" spans="1:14" x14ac:dyDescent="0.25">
      <c r="A186" s="151" t="s">
        <v>87</v>
      </c>
      <c r="B186" s="150" t="s">
        <v>1</v>
      </c>
      <c r="C186" s="152"/>
      <c r="D186" s="152"/>
      <c r="E186" s="152"/>
      <c r="F186" s="165"/>
      <c r="G186" s="83"/>
      <c r="H186" s="85"/>
      <c r="I186" s="85"/>
      <c r="J186" s="85"/>
      <c r="K186" s="85"/>
      <c r="L186" s="85"/>
      <c r="M186" s="85"/>
      <c r="N186" s="87"/>
    </row>
    <row r="187" spans="1:14" x14ac:dyDescent="0.25">
      <c r="A187" s="151" t="s">
        <v>89</v>
      </c>
      <c r="B187" s="150" t="s">
        <v>88</v>
      </c>
      <c r="C187" s="152"/>
      <c r="D187" s="152"/>
      <c r="E187" s="152"/>
      <c r="F187" s="165"/>
      <c r="G187" s="170"/>
      <c r="H187" s="171"/>
      <c r="I187" s="171"/>
      <c r="J187" s="171"/>
      <c r="K187" s="171">
        <v>57129.37</v>
      </c>
      <c r="L187" s="171"/>
      <c r="M187" s="171">
        <v>130592.97</v>
      </c>
      <c r="N187" s="172"/>
    </row>
    <row r="188" spans="1:14" x14ac:dyDescent="0.25">
      <c r="A188" s="154" t="s">
        <v>81</v>
      </c>
      <c r="B188" s="156" t="s">
        <v>126</v>
      </c>
      <c r="C188" s="152"/>
      <c r="D188" s="152"/>
      <c r="E188" s="152"/>
      <c r="F188" s="165"/>
      <c r="G188" s="75">
        <f>SUM(G183:G187)</f>
        <v>2341.25</v>
      </c>
      <c r="H188" s="76">
        <f>SUM(H187,H186,H185,H184,H183)</f>
        <v>0</v>
      </c>
      <c r="I188" s="76">
        <f>SUM(I183:I187)</f>
        <v>42160.18</v>
      </c>
      <c r="J188" s="76">
        <f>SUM(J187,J186,J185,J184,J183)</f>
        <v>0</v>
      </c>
      <c r="K188" s="76">
        <f>SUM(K183:K187)</f>
        <v>121615.55</v>
      </c>
      <c r="L188" s="76">
        <f>SUM(L187,L186,L185,L184,L183)</f>
        <v>0</v>
      </c>
      <c r="M188" s="76">
        <f>SUM(M183:M187)</f>
        <v>212159.15</v>
      </c>
      <c r="N188" s="77">
        <f>SUM(N187,N186,N185,N184,N183)</f>
        <v>0</v>
      </c>
    </row>
    <row r="189" spans="1:14" x14ac:dyDescent="0.25">
      <c r="A189" s="151" t="s">
        <v>92</v>
      </c>
      <c r="B189" s="150" t="s">
        <v>91</v>
      </c>
      <c r="C189" s="152"/>
      <c r="D189" s="152"/>
      <c r="E189" s="152"/>
      <c r="F189" s="165"/>
      <c r="G189" s="83"/>
      <c r="H189" s="85"/>
      <c r="I189" s="85"/>
      <c r="J189" s="85"/>
      <c r="K189" s="85"/>
      <c r="L189" s="85"/>
      <c r="M189" s="85"/>
      <c r="N189" s="87"/>
    </row>
    <row r="190" spans="1:14" x14ac:dyDescent="0.25">
      <c r="A190" s="151" t="s">
        <v>94</v>
      </c>
      <c r="B190" s="150" t="s">
        <v>93</v>
      </c>
      <c r="C190" s="152"/>
      <c r="D190" s="152"/>
      <c r="E190" s="152"/>
      <c r="F190" s="165"/>
      <c r="G190" s="83"/>
      <c r="H190" s="85"/>
      <c r="I190" s="85"/>
      <c r="J190" s="85"/>
      <c r="K190" s="85"/>
      <c r="L190" s="85"/>
      <c r="M190" s="85"/>
      <c r="N190" s="87"/>
    </row>
    <row r="191" spans="1:14" x14ac:dyDescent="0.25">
      <c r="A191" s="151" t="s">
        <v>96</v>
      </c>
      <c r="B191" s="150" t="s">
        <v>95</v>
      </c>
      <c r="C191" s="152"/>
      <c r="D191" s="152"/>
      <c r="E191" s="152"/>
      <c r="F191" s="165"/>
      <c r="G191" s="83"/>
      <c r="H191" s="85"/>
      <c r="I191" s="85"/>
      <c r="J191" s="85"/>
      <c r="K191" s="85"/>
      <c r="L191" s="85"/>
      <c r="M191" s="85"/>
      <c r="N191" s="87"/>
    </row>
    <row r="192" spans="1:14" x14ac:dyDescent="0.25">
      <c r="A192" s="151" t="s">
        <v>98</v>
      </c>
      <c r="B192" s="150" t="s">
        <v>97</v>
      </c>
      <c r="C192" s="152"/>
      <c r="D192" s="152"/>
      <c r="E192" s="152"/>
      <c r="F192" s="165"/>
      <c r="G192" s="83"/>
      <c r="H192" s="85"/>
      <c r="I192" s="85"/>
      <c r="J192" s="85"/>
      <c r="K192" s="85"/>
      <c r="L192" s="85"/>
      <c r="M192" s="85"/>
      <c r="N192" s="87"/>
    </row>
    <row r="193" spans="1:14" x14ac:dyDescent="0.25">
      <c r="A193" s="154" t="s">
        <v>90</v>
      </c>
      <c r="B193" s="156" t="s">
        <v>125</v>
      </c>
      <c r="C193" s="152"/>
      <c r="D193" s="152"/>
      <c r="E193" s="152"/>
      <c r="F193" s="165"/>
      <c r="G193" s="75">
        <f>SUM(G189:G192)</f>
        <v>0</v>
      </c>
      <c r="H193" s="173">
        <f>SUM(H192,H191,H190,H189)</f>
        <v>0</v>
      </c>
      <c r="I193" s="173">
        <f>SUM(I189:I192)</f>
        <v>0</v>
      </c>
      <c r="J193" s="173">
        <f>SUM(J192,J191,J190,J189)</f>
        <v>0</v>
      </c>
      <c r="K193" s="173">
        <f>SUM(K189:K192)</f>
        <v>0</v>
      </c>
      <c r="L193" s="173">
        <f>SUM(L192,L191,L190,L189)</f>
        <v>0</v>
      </c>
      <c r="M193" s="173">
        <f>SUM(M189:M192)</f>
        <v>0</v>
      </c>
      <c r="N193" s="174">
        <f>SUM(N192,N191,N190,N189)</f>
        <v>0</v>
      </c>
    </row>
    <row r="194" spans="1:14" x14ac:dyDescent="0.25">
      <c r="A194" s="151" t="s">
        <v>101</v>
      </c>
      <c r="B194" s="150" t="s">
        <v>100</v>
      </c>
      <c r="C194" s="152"/>
      <c r="D194" s="152"/>
      <c r="E194" s="152"/>
      <c r="F194" s="165"/>
      <c r="G194" s="83"/>
      <c r="H194" s="85"/>
      <c r="I194" s="85"/>
      <c r="J194" s="85"/>
      <c r="K194" s="85"/>
      <c r="L194" s="85"/>
      <c r="M194" s="85"/>
      <c r="N194" s="87"/>
    </row>
    <row r="195" spans="1:14" x14ac:dyDescent="0.25">
      <c r="A195" s="151" t="s">
        <v>103</v>
      </c>
      <c r="B195" s="150" t="s">
        <v>102</v>
      </c>
      <c r="C195" s="152"/>
      <c r="D195" s="152"/>
      <c r="E195" s="152"/>
      <c r="F195" s="165"/>
      <c r="G195" s="83"/>
      <c r="H195" s="85"/>
      <c r="I195" s="85"/>
      <c r="J195" s="85"/>
      <c r="K195" s="85"/>
      <c r="L195" s="85"/>
      <c r="M195" s="85"/>
      <c r="N195" s="87"/>
    </row>
    <row r="196" spans="1:14" x14ac:dyDescent="0.25">
      <c r="A196" s="151" t="s">
        <v>105</v>
      </c>
      <c r="B196" s="150" t="s">
        <v>104</v>
      </c>
      <c r="C196" s="152"/>
      <c r="D196" s="152"/>
      <c r="E196" s="152"/>
      <c r="F196" s="165"/>
      <c r="G196" s="83"/>
      <c r="H196" s="85"/>
      <c r="I196" s="85"/>
      <c r="J196" s="85"/>
      <c r="K196" s="85"/>
      <c r="L196" s="85"/>
      <c r="M196" s="85"/>
      <c r="N196" s="87"/>
    </row>
    <row r="197" spans="1:14" x14ac:dyDescent="0.25">
      <c r="A197" s="151" t="s">
        <v>107</v>
      </c>
      <c r="B197" s="150" t="s">
        <v>106</v>
      </c>
      <c r="C197" s="152"/>
      <c r="D197" s="152"/>
      <c r="E197" s="152"/>
      <c r="F197" s="165"/>
      <c r="G197" s="83"/>
      <c r="H197" s="85"/>
      <c r="I197" s="85"/>
      <c r="J197" s="85"/>
      <c r="K197" s="85"/>
      <c r="L197" s="85"/>
      <c r="M197" s="85"/>
      <c r="N197" s="87"/>
    </row>
    <row r="198" spans="1:14" x14ac:dyDescent="0.25">
      <c r="A198" s="151" t="s">
        <v>109</v>
      </c>
      <c r="B198" s="150" t="s">
        <v>108</v>
      </c>
      <c r="C198" s="152"/>
      <c r="D198" s="152"/>
      <c r="E198" s="152"/>
      <c r="F198" s="165"/>
      <c r="G198" s="83"/>
      <c r="H198" s="85"/>
      <c r="I198" s="85"/>
      <c r="J198" s="85"/>
      <c r="K198" s="85"/>
      <c r="L198" s="85"/>
      <c r="M198" s="85"/>
      <c r="N198" s="87"/>
    </row>
    <row r="199" spans="1:14" x14ac:dyDescent="0.25">
      <c r="A199" s="154" t="s">
        <v>99</v>
      </c>
      <c r="B199" s="156" t="s">
        <v>124</v>
      </c>
      <c r="C199" s="152"/>
      <c r="D199" s="152"/>
      <c r="E199" s="152"/>
      <c r="F199" s="165"/>
      <c r="G199" s="175">
        <f>SUM(G194:G198)</f>
        <v>0</v>
      </c>
      <c r="H199" s="173">
        <f>SUM(H198,H197,H196,H195,H194)</f>
        <v>0</v>
      </c>
      <c r="I199" s="173">
        <f>SUM(I194:I198)</f>
        <v>0</v>
      </c>
      <c r="J199" s="173">
        <f>SUM(J198,J197,J196,J195,J194)</f>
        <v>0</v>
      </c>
      <c r="K199" s="173">
        <f>SUM(K198,K197,K196,K195,K194)</f>
        <v>0</v>
      </c>
      <c r="L199" s="173">
        <f>SUM(L198,L197,L196,L195,L194)</f>
        <v>0</v>
      </c>
      <c r="M199" s="173">
        <f>SUM(M198,M197,M196,M195,M194)</f>
        <v>0</v>
      </c>
      <c r="N199" s="174">
        <f>SUM(N198,N197,N196,N195,N194)</f>
        <v>0</v>
      </c>
    </row>
    <row r="200" spans="1:14" x14ac:dyDescent="0.25">
      <c r="A200" s="151" t="s">
        <v>168</v>
      </c>
      <c r="B200" s="176" t="s">
        <v>175</v>
      </c>
      <c r="C200" s="177"/>
      <c r="D200" s="177"/>
      <c r="E200" s="177"/>
      <c r="F200" s="178"/>
      <c r="G200" s="83"/>
      <c r="H200" s="85"/>
      <c r="I200" s="85"/>
      <c r="J200" s="85"/>
      <c r="K200" s="85"/>
      <c r="L200" s="85"/>
      <c r="M200" s="85"/>
      <c r="N200" s="87"/>
    </row>
    <row r="201" spans="1:14" ht="30" x14ac:dyDescent="0.25">
      <c r="A201" s="154" t="s">
        <v>176</v>
      </c>
      <c r="B201" s="179" t="s">
        <v>128</v>
      </c>
      <c r="C201" s="177"/>
      <c r="D201" s="177"/>
      <c r="E201" s="177"/>
      <c r="F201" s="178"/>
      <c r="G201" s="180">
        <f t="shared" ref="G201:N201" si="8">G200</f>
        <v>0</v>
      </c>
      <c r="H201" s="181">
        <f t="shared" si="8"/>
        <v>0</v>
      </c>
      <c r="I201" s="181">
        <f t="shared" si="8"/>
        <v>0</v>
      </c>
      <c r="J201" s="181">
        <f t="shared" si="8"/>
        <v>0</v>
      </c>
      <c r="K201" s="181">
        <f t="shared" si="8"/>
        <v>0</v>
      </c>
      <c r="L201" s="181">
        <f t="shared" si="8"/>
        <v>0</v>
      </c>
      <c r="M201" s="181">
        <f t="shared" si="8"/>
        <v>0</v>
      </c>
      <c r="N201" s="182">
        <f t="shared" si="8"/>
        <v>0</v>
      </c>
    </row>
    <row r="202" spans="1:14" x14ac:dyDescent="0.25">
      <c r="A202" s="151" t="s">
        <v>112</v>
      </c>
      <c r="B202" s="150" t="s">
        <v>111</v>
      </c>
      <c r="C202" s="203"/>
      <c r="D202" s="203"/>
      <c r="E202" s="203"/>
      <c r="F202" s="258"/>
      <c r="G202" s="83">
        <v>13621.76</v>
      </c>
      <c r="H202" s="85">
        <f>SUM(H203:H207)</f>
        <v>52486.210000000006</v>
      </c>
      <c r="I202" s="85">
        <v>27362.49</v>
      </c>
      <c r="J202" s="85">
        <f>SUM(J203:J207)</f>
        <v>104972.42000000001</v>
      </c>
      <c r="K202" s="85">
        <v>65071.21</v>
      </c>
      <c r="L202" s="85">
        <f>SUM(L203:L207)</f>
        <v>157458.63</v>
      </c>
      <c r="M202" s="85">
        <v>91560.71</v>
      </c>
      <c r="N202" s="87">
        <f>SUM(N203:N207)</f>
        <v>217894.47999999998</v>
      </c>
    </row>
    <row r="203" spans="1:14" ht="38.25" x14ac:dyDescent="0.25">
      <c r="A203" s="151"/>
      <c r="B203" s="190"/>
      <c r="C203" s="204" t="s">
        <v>430</v>
      </c>
      <c r="D203" s="204" t="s">
        <v>431</v>
      </c>
      <c r="E203" s="204" t="s">
        <v>432</v>
      </c>
      <c r="F203" s="206" t="s">
        <v>247</v>
      </c>
      <c r="G203" s="228"/>
      <c r="H203" s="233">
        <v>7977.77</v>
      </c>
      <c r="I203" s="230"/>
      <c r="J203" s="233">
        <v>15955.54</v>
      </c>
      <c r="K203" s="230"/>
      <c r="L203" s="233">
        <v>23933.31</v>
      </c>
      <c r="M203" s="230"/>
      <c r="N203" s="234">
        <v>34570.33</v>
      </c>
    </row>
    <row r="204" spans="1:14" ht="38.25" x14ac:dyDescent="0.25">
      <c r="A204" s="151"/>
      <c r="B204" s="190"/>
      <c r="C204" s="211" t="s">
        <v>433</v>
      </c>
      <c r="D204" s="211" t="s">
        <v>434</v>
      </c>
      <c r="E204" s="211" t="s">
        <v>435</v>
      </c>
      <c r="F204" s="212" t="s">
        <v>189</v>
      </c>
      <c r="G204" s="235"/>
      <c r="H204" s="236">
        <v>5268.94</v>
      </c>
      <c r="I204" s="237"/>
      <c r="J204" s="236">
        <v>10537.88</v>
      </c>
      <c r="K204" s="237"/>
      <c r="L204" s="236">
        <v>15806.82</v>
      </c>
      <c r="M204" s="237"/>
      <c r="N204" s="238">
        <v>21075.75</v>
      </c>
    </row>
    <row r="205" spans="1:14" ht="38.25" x14ac:dyDescent="0.25">
      <c r="A205" s="151"/>
      <c r="B205" s="190"/>
      <c r="C205" s="211" t="s">
        <v>436</v>
      </c>
      <c r="D205" s="211" t="s">
        <v>437</v>
      </c>
      <c r="E205" s="211" t="s">
        <v>438</v>
      </c>
      <c r="F205" s="212" t="s">
        <v>247</v>
      </c>
      <c r="G205" s="235"/>
      <c r="H205" s="236">
        <v>14446.76</v>
      </c>
      <c r="I205" s="237"/>
      <c r="J205" s="236">
        <v>28893.52</v>
      </c>
      <c r="K205" s="237"/>
      <c r="L205" s="236">
        <v>43340.28</v>
      </c>
      <c r="M205" s="237"/>
      <c r="N205" s="238">
        <v>62602.63</v>
      </c>
    </row>
    <row r="206" spans="1:14" ht="38.25" x14ac:dyDescent="0.25">
      <c r="A206" s="151"/>
      <c r="B206" s="190"/>
      <c r="C206" s="211" t="s">
        <v>439</v>
      </c>
      <c r="D206" s="211" t="s">
        <v>440</v>
      </c>
      <c r="E206" s="211" t="s">
        <v>441</v>
      </c>
      <c r="F206" s="212" t="s">
        <v>247</v>
      </c>
      <c r="G206" s="235"/>
      <c r="H206" s="236">
        <v>1424.34</v>
      </c>
      <c r="I206" s="237"/>
      <c r="J206" s="236">
        <v>2848.68</v>
      </c>
      <c r="K206" s="237"/>
      <c r="L206" s="236">
        <v>4273.0200000000004</v>
      </c>
      <c r="M206" s="237"/>
      <c r="N206" s="238">
        <v>6172.16</v>
      </c>
    </row>
    <row r="207" spans="1:14" ht="38.25" x14ac:dyDescent="0.25">
      <c r="A207" s="151"/>
      <c r="B207" s="190"/>
      <c r="C207" s="191" t="s">
        <v>442</v>
      </c>
      <c r="D207" s="191" t="s">
        <v>443</v>
      </c>
      <c r="E207" s="191" t="s">
        <v>444</v>
      </c>
      <c r="F207" s="195" t="s">
        <v>189</v>
      </c>
      <c r="G207" s="227"/>
      <c r="H207" s="231">
        <v>23368.400000000001</v>
      </c>
      <c r="I207" s="229"/>
      <c r="J207" s="231">
        <v>46736.800000000003</v>
      </c>
      <c r="K207" s="229"/>
      <c r="L207" s="231">
        <v>70105.2</v>
      </c>
      <c r="M207" s="229"/>
      <c r="N207" s="232">
        <v>93473.61</v>
      </c>
    </row>
    <row r="208" spans="1:14" x14ac:dyDescent="0.25">
      <c r="A208" s="151" t="s">
        <v>114</v>
      </c>
      <c r="B208" s="150" t="s">
        <v>113</v>
      </c>
      <c r="C208" s="193"/>
      <c r="D208" s="193"/>
      <c r="E208" s="193"/>
      <c r="F208" s="243"/>
      <c r="G208" s="83"/>
      <c r="H208" s="85">
        <f>SUM(H209:H212)</f>
        <v>5768.2199999999993</v>
      </c>
      <c r="I208" s="85">
        <v>100.93</v>
      </c>
      <c r="J208" s="85">
        <f>SUM(J209:J212)</f>
        <v>11536.439999999999</v>
      </c>
      <c r="K208" s="85">
        <v>100.93</v>
      </c>
      <c r="L208" s="85">
        <f>SUM(L209:L212)</f>
        <v>17304.66</v>
      </c>
      <c r="M208" s="85">
        <v>200.93</v>
      </c>
      <c r="N208" s="87">
        <f>SUM(N209:N212)</f>
        <v>23072.84</v>
      </c>
    </row>
    <row r="209" spans="1:14" ht="25.5" x14ac:dyDescent="0.25">
      <c r="A209" s="151"/>
      <c r="B209" s="190"/>
      <c r="C209" s="204" t="s">
        <v>445</v>
      </c>
      <c r="D209" s="204" t="s">
        <v>446</v>
      </c>
      <c r="E209" s="204" t="s">
        <v>447</v>
      </c>
      <c r="F209" s="206" t="s">
        <v>189</v>
      </c>
      <c r="G209" s="228"/>
      <c r="H209" s="233">
        <v>4568.9799999999996</v>
      </c>
      <c r="I209" s="230"/>
      <c r="J209" s="233">
        <v>9137.9599999999991</v>
      </c>
      <c r="K209" s="230"/>
      <c r="L209" s="233">
        <v>13706.94</v>
      </c>
      <c r="M209" s="230"/>
      <c r="N209" s="234">
        <v>18275.900000000001</v>
      </c>
    </row>
    <row r="210" spans="1:14" ht="25.5" x14ac:dyDescent="0.25">
      <c r="A210" s="151"/>
      <c r="B210" s="190"/>
      <c r="C210" s="211" t="s">
        <v>448</v>
      </c>
      <c r="D210" s="211" t="s">
        <v>449</v>
      </c>
      <c r="E210" s="211" t="s">
        <v>450</v>
      </c>
      <c r="F210" s="212" t="s">
        <v>189</v>
      </c>
      <c r="G210" s="235"/>
      <c r="H210" s="236">
        <v>250</v>
      </c>
      <c r="I210" s="237"/>
      <c r="J210" s="236">
        <v>500</v>
      </c>
      <c r="K210" s="237"/>
      <c r="L210" s="236">
        <v>750</v>
      </c>
      <c r="M210" s="237"/>
      <c r="N210" s="238">
        <v>1000</v>
      </c>
    </row>
    <row r="211" spans="1:14" ht="38.25" x14ac:dyDescent="0.25">
      <c r="A211" s="151"/>
      <c r="B211" s="190"/>
      <c r="C211" s="211" t="s">
        <v>451</v>
      </c>
      <c r="D211" s="211" t="s">
        <v>452</v>
      </c>
      <c r="E211" s="211" t="s">
        <v>453</v>
      </c>
      <c r="F211" s="212" t="s">
        <v>189</v>
      </c>
      <c r="G211" s="235"/>
      <c r="H211" s="236">
        <v>199.24</v>
      </c>
      <c r="I211" s="237"/>
      <c r="J211" s="236">
        <v>398.48</v>
      </c>
      <c r="K211" s="237"/>
      <c r="L211" s="236">
        <v>597.72</v>
      </c>
      <c r="M211" s="237"/>
      <c r="N211" s="238">
        <v>796.94</v>
      </c>
    </row>
    <row r="212" spans="1:14" ht="25.5" x14ac:dyDescent="0.25">
      <c r="A212" s="151"/>
      <c r="B212" s="190"/>
      <c r="C212" s="191" t="s">
        <v>454</v>
      </c>
      <c r="D212" s="191" t="s">
        <v>446</v>
      </c>
      <c r="E212" s="191" t="s">
        <v>447</v>
      </c>
      <c r="F212" s="195" t="s">
        <v>189</v>
      </c>
      <c r="G212" s="227"/>
      <c r="H212" s="231">
        <v>750</v>
      </c>
      <c r="I212" s="229"/>
      <c r="J212" s="231">
        <v>1500</v>
      </c>
      <c r="K212" s="229"/>
      <c r="L212" s="231">
        <v>2250</v>
      </c>
      <c r="M212" s="229"/>
      <c r="N212" s="232">
        <v>3000</v>
      </c>
    </row>
    <row r="213" spans="1:14" x14ac:dyDescent="0.25">
      <c r="A213" s="154" t="s">
        <v>110</v>
      </c>
      <c r="B213" s="156" t="s">
        <v>123</v>
      </c>
      <c r="C213" s="192"/>
      <c r="D213" s="192"/>
      <c r="E213" s="192"/>
      <c r="F213" s="241"/>
      <c r="G213" s="183">
        <f t="shared" ref="G213:N213" si="9">+G202+G208</f>
        <v>13621.76</v>
      </c>
      <c r="H213" s="184">
        <f t="shared" si="9"/>
        <v>58254.430000000008</v>
      </c>
      <c r="I213" s="184">
        <f t="shared" si="9"/>
        <v>27463.420000000002</v>
      </c>
      <c r="J213" s="184">
        <f t="shared" si="9"/>
        <v>116508.86000000002</v>
      </c>
      <c r="K213" s="184">
        <f t="shared" si="9"/>
        <v>65172.14</v>
      </c>
      <c r="L213" s="184">
        <f t="shared" si="9"/>
        <v>174763.29</v>
      </c>
      <c r="M213" s="184">
        <f t="shared" si="9"/>
        <v>91761.64</v>
      </c>
      <c r="N213" s="185">
        <f t="shared" si="9"/>
        <v>240967.31999999998</v>
      </c>
    </row>
    <row r="214" spans="1:14" ht="17.25" x14ac:dyDescent="0.25">
      <c r="A214" s="186" t="s">
        <v>137</v>
      </c>
      <c r="B214" s="51" t="s">
        <v>144</v>
      </c>
      <c r="C214" s="143"/>
      <c r="D214" s="143"/>
      <c r="E214" s="143"/>
      <c r="F214" s="144"/>
      <c r="G214" s="187"/>
      <c r="H214" s="188">
        <v>0</v>
      </c>
      <c r="I214" s="188"/>
      <c r="J214" s="188">
        <v>0</v>
      </c>
      <c r="K214" s="188"/>
      <c r="L214" s="188">
        <v>0</v>
      </c>
      <c r="M214" s="188"/>
      <c r="N214" s="189">
        <v>0</v>
      </c>
    </row>
    <row r="215" spans="1:14" x14ac:dyDescent="0.25">
      <c r="A215" s="4" t="s">
        <v>132</v>
      </c>
      <c r="B215" s="3"/>
      <c r="C215" s="145"/>
      <c r="D215" s="145"/>
      <c r="E215" s="145"/>
      <c r="F215" s="145"/>
      <c r="G215" s="135">
        <f t="shared" ref="G215:N215" si="10">+G214+G213+G201+G199+G193+G188+G182</f>
        <v>130192.23</v>
      </c>
      <c r="H215" s="136">
        <f t="shared" si="10"/>
        <v>211225.43</v>
      </c>
      <c r="I215" s="136">
        <f t="shared" si="10"/>
        <v>266670.2</v>
      </c>
      <c r="J215" s="136">
        <f t="shared" si="10"/>
        <v>422575.86</v>
      </c>
      <c r="K215" s="136">
        <f t="shared" si="10"/>
        <v>505149.24000000005</v>
      </c>
      <c r="L215" s="136">
        <f t="shared" si="10"/>
        <v>633801.29</v>
      </c>
      <c r="M215" s="136">
        <f t="shared" si="10"/>
        <v>736077.5</v>
      </c>
      <c r="N215" s="137">
        <f t="shared" si="10"/>
        <v>863482.96999999986</v>
      </c>
    </row>
    <row r="216" spans="1:14" x14ac:dyDescent="0.25">
      <c r="A216" s="4" t="s">
        <v>174</v>
      </c>
      <c r="B216" s="3"/>
      <c r="C216" s="142"/>
      <c r="D216" s="142"/>
      <c r="E216" s="142"/>
      <c r="F216" s="142"/>
      <c r="G216" s="16"/>
      <c r="H216" s="100">
        <v>0</v>
      </c>
      <c r="I216" s="17"/>
      <c r="J216" s="100">
        <v>0</v>
      </c>
      <c r="K216" s="17"/>
      <c r="L216" s="100">
        <v>0</v>
      </c>
      <c r="M216" s="17"/>
      <c r="N216" s="102">
        <v>0</v>
      </c>
    </row>
    <row r="217" spans="1:14" x14ac:dyDescent="0.25">
      <c r="A217" s="31"/>
      <c r="B217" s="56"/>
      <c r="C217" s="56"/>
      <c r="D217" s="56"/>
      <c r="E217" s="56"/>
      <c r="F217" s="56"/>
      <c r="G217" s="57"/>
      <c r="H217" s="57"/>
      <c r="I217" s="57"/>
      <c r="J217" s="57"/>
      <c r="K217" s="57"/>
      <c r="L217" s="57"/>
      <c r="M217" s="57"/>
      <c r="N217" s="58"/>
    </row>
    <row r="218" spans="1:14" x14ac:dyDescent="0.25">
      <c r="A218" s="59"/>
      <c r="B218" s="60" t="s">
        <v>129</v>
      </c>
      <c r="C218" s="146"/>
      <c r="D218" s="146"/>
      <c r="E218" s="146"/>
      <c r="F218" s="146"/>
      <c r="G218" s="136">
        <f t="shared" ref="G218:N218" si="11">+G86-G215</f>
        <v>331988.91000000003</v>
      </c>
      <c r="H218" s="136">
        <f t="shared" si="11"/>
        <v>503760.7</v>
      </c>
      <c r="I218" s="136">
        <f t="shared" si="11"/>
        <v>407837.82</v>
      </c>
      <c r="J218" s="136">
        <f t="shared" si="11"/>
        <v>478343.51</v>
      </c>
      <c r="K218" s="136">
        <f t="shared" si="11"/>
        <v>405791.3299999999</v>
      </c>
      <c r="L218" s="136">
        <f t="shared" si="11"/>
        <v>453051.31999999983</v>
      </c>
      <c r="M218" s="136">
        <f t="shared" si="11"/>
        <v>499270.26</v>
      </c>
      <c r="N218" s="137">
        <f t="shared" si="11"/>
        <v>417252.47000000009</v>
      </c>
    </row>
    <row r="219" spans="1:14" s="37" customFormat="1" x14ac:dyDescent="0.2">
      <c r="A219" s="59"/>
      <c r="B219" s="60" t="s">
        <v>163</v>
      </c>
      <c r="C219" s="147"/>
      <c r="D219" s="147"/>
      <c r="E219" s="147"/>
      <c r="F219" s="147"/>
      <c r="G219" s="18"/>
      <c r="H219" s="140">
        <f>+H87-H216</f>
        <v>0</v>
      </c>
      <c r="I219" s="19"/>
      <c r="J219" s="140">
        <f>+J87-J216</f>
        <v>0</v>
      </c>
      <c r="K219" s="19"/>
      <c r="L219" s="140">
        <f>+L87-L216</f>
        <v>0</v>
      </c>
      <c r="M219" s="19"/>
      <c r="N219" s="138">
        <f>+N87-N216</f>
        <v>0</v>
      </c>
    </row>
    <row r="220" spans="1:14" s="37" customFormat="1" x14ac:dyDescent="0.25">
      <c r="A220" s="61"/>
      <c r="B220" s="60" t="s">
        <v>134</v>
      </c>
      <c r="C220" s="146"/>
      <c r="D220" s="146"/>
      <c r="E220" s="146"/>
      <c r="F220" s="146"/>
      <c r="G220" s="136">
        <v>0</v>
      </c>
      <c r="H220" s="136">
        <f>IF(H218&lt;0,-H218,0)</f>
        <v>0</v>
      </c>
      <c r="I220" s="136">
        <v>0</v>
      </c>
      <c r="J220" s="136">
        <f>IF(J218&lt;0,-J218,0)</f>
        <v>0</v>
      </c>
      <c r="K220" s="136">
        <v>0</v>
      </c>
      <c r="L220" s="136">
        <f>IF(L218&lt;0,-L218,0)</f>
        <v>0</v>
      </c>
      <c r="M220" s="136">
        <v>0</v>
      </c>
      <c r="N220" s="139">
        <f>IF(N218&lt;0,-N218,0)</f>
        <v>0</v>
      </c>
    </row>
    <row r="221" spans="1:14" s="20" customFormat="1" ht="21" customHeight="1" x14ac:dyDescent="0.2">
      <c r="A221" s="2" t="s">
        <v>149</v>
      </c>
      <c r="B221" s="2"/>
      <c r="C221" s="2"/>
      <c r="D221" s="2"/>
      <c r="E221" s="2"/>
      <c r="F221" s="2"/>
      <c r="G221" s="2"/>
      <c r="H221" s="2"/>
      <c r="I221" s="2"/>
      <c r="J221" s="2"/>
      <c r="K221" s="2"/>
      <c r="L221" s="2"/>
      <c r="M221" s="2"/>
      <c r="N221" s="2"/>
    </row>
    <row r="222" spans="1:14" s="20" customFormat="1" ht="21" customHeight="1" x14ac:dyDescent="0.2">
      <c r="A222" s="1" t="s">
        <v>151</v>
      </c>
      <c r="B222" s="1"/>
      <c r="C222" s="1"/>
      <c r="D222" s="1"/>
      <c r="E222" s="1"/>
      <c r="F222" s="1"/>
      <c r="G222" s="1"/>
      <c r="H222" s="1"/>
      <c r="I222" s="1"/>
      <c r="J222" s="1"/>
      <c r="K222" s="1"/>
      <c r="L222" s="1"/>
      <c r="M222" s="1"/>
      <c r="N222" s="1"/>
    </row>
    <row r="223" spans="1:14" s="20" customFormat="1" ht="21" customHeight="1" x14ac:dyDescent="0.2">
      <c r="A223" s="14" t="s">
        <v>167</v>
      </c>
      <c r="B223" s="14"/>
      <c r="C223" s="14"/>
      <c r="D223" s="14"/>
      <c r="E223" s="14"/>
      <c r="F223" s="14"/>
      <c r="G223" s="14"/>
      <c r="H223" s="14"/>
      <c r="I223" s="14"/>
      <c r="J223" s="14"/>
      <c r="K223" s="14"/>
      <c r="L223" s="14"/>
      <c r="M223" s="14"/>
      <c r="N223" s="14"/>
    </row>
  </sheetData>
  <sheetProtection password="D3C7" sheet="1" objects="1" scenarios="1"/>
  <mergeCells count="39">
    <mergeCell ref="A7:N7"/>
    <mergeCell ref="B1:N2"/>
    <mergeCell ref="A3:N3"/>
    <mergeCell ref="A4:N4"/>
    <mergeCell ref="A5:N5"/>
    <mergeCell ref="A6:N6"/>
    <mergeCell ref="A86:B86"/>
    <mergeCell ref="A8:N8"/>
    <mergeCell ref="A9:N9"/>
    <mergeCell ref="A11:A13"/>
    <mergeCell ref="B11:B13"/>
    <mergeCell ref="C11:C13"/>
    <mergeCell ref="D11:D13"/>
    <mergeCell ref="E11:E13"/>
    <mergeCell ref="F11:F13"/>
    <mergeCell ref="G11:N11"/>
    <mergeCell ref="G12:H12"/>
    <mergeCell ref="I12:J12"/>
    <mergeCell ref="K12:L12"/>
    <mergeCell ref="M12:N12"/>
    <mergeCell ref="A84:B84"/>
    <mergeCell ref="A85:B85"/>
    <mergeCell ref="E89:E91"/>
    <mergeCell ref="A87:B87"/>
    <mergeCell ref="A89:A91"/>
    <mergeCell ref="B89:B91"/>
    <mergeCell ref="C89:C91"/>
    <mergeCell ref="D89:D91"/>
    <mergeCell ref="F89:F91"/>
    <mergeCell ref="G89:N89"/>
    <mergeCell ref="G90:H90"/>
    <mergeCell ref="I90:J90"/>
    <mergeCell ref="K90:L90"/>
    <mergeCell ref="M90:N90"/>
    <mergeCell ref="A215:B215"/>
    <mergeCell ref="A216:B216"/>
    <mergeCell ref="A221:N221"/>
    <mergeCell ref="A222:N222"/>
    <mergeCell ref="A223:N223"/>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Cristina Gramegna</cp:lastModifiedBy>
  <cp:lastPrinted>2025-01-31T15:01:04Z</cp:lastPrinted>
  <dcterms:created xsi:type="dcterms:W3CDTF">2015-02-26T11:29:02Z</dcterms:created>
  <dcterms:modified xsi:type="dcterms:W3CDTF">2026-02-10T12:06:25Z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